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新潟県バスケットボール協会広報委員会\Documents\NBBA-JBAsite\nbba\yosann-kessan\"/>
    </mc:Choice>
  </mc:AlternateContent>
  <bookViews>
    <workbookView xWindow="0" yWindow="0" windowWidth="20490" windowHeight="7770" activeTab="4"/>
  </bookViews>
  <sheets>
    <sheet name="収益の部" sheetId="1" r:id="rId1"/>
    <sheet name="費用" sheetId="2" r:id="rId2"/>
    <sheet name="管理費" sheetId="5" r:id="rId3"/>
    <sheet name="貸借対照表" sheetId="6" r:id="rId4"/>
    <sheet name="財産目録" sheetId="7" r:id="rId5"/>
  </sheets>
  <definedNames>
    <definedName name="_xlnm.Print_Area" localSheetId="2">管理費!$C$38:$P$59</definedName>
    <definedName name="_xlnm.Print_Area" localSheetId="4">財産目録!$C$1:$O$37</definedName>
    <definedName name="_xlnm.Print_Area" localSheetId="0">収益の部!$C$32:$P$70</definedName>
    <definedName name="_xlnm.Print_Area" localSheetId="3">貸借対照表!$C$1:$P$40</definedName>
    <definedName name="_xlnm.Print_Area" localSheetId="1">費用!$C$30:$P$71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7" l="1"/>
  <c r="K14" i="1"/>
  <c r="K7" i="5" l="1"/>
  <c r="N34" i="7" l="1"/>
  <c r="N21" i="7"/>
  <c r="N14" i="7"/>
  <c r="N53" i="5"/>
  <c r="N52" i="5"/>
  <c r="N30" i="5"/>
  <c r="N31" i="5"/>
  <c r="N32" i="5"/>
  <c r="N33" i="5"/>
  <c r="N34" i="5"/>
  <c r="N27" i="5"/>
  <c r="N28" i="5"/>
  <c r="N29" i="5"/>
  <c r="N21" i="5"/>
  <c r="N22" i="5"/>
  <c r="N23" i="5"/>
  <c r="N24" i="5"/>
  <c r="N25" i="5"/>
  <c r="N26" i="5"/>
  <c r="N15" i="5"/>
  <c r="N16" i="5"/>
  <c r="N17" i="5"/>
  <c r="N18" i="5"/>
  <c r="N19" i="5"/>
  <c r="N20" i="5"/>
  <c r="N8" i="5"/>
  <c r="N9" i="5"/>
  <c r="N10" i="5"/>
  <c r="N11" i="5"/>
  <c r="N12" i="5"/>
  <c r="N13" i="5"/>
  <c r="N14" i="5"/>
  <c r="N70" i="2"/>
  <c r="N71" i="2"/>
  <c r="N64" i="2"/>
  <c r="N65" i="2"/>
  <c r="N66" i="2"/>
  <c r="N67" i="2"/>
  <c r="N68" i="2"/>
  <c r="N53" i="2"/>
  <c r="N54" i="2"/>
  <c r="N56" i="2"/>
  <c r="N58" i="2"/>
  <c r="N59" i="2"/>
  <c r="N60" i="2"/>
  <c r="N61" i="2"/>
  <c r="N62" i="2"/>
  <c r="N48" i="2"/>
  <c r="N49" i="2"/>
  <c r="N50" i="2"/>
  <c r="N51" i="2"/>
  <c r="N52" i="2"/>
  <c r="N42" i="2"/>
  <c r="N43" i="2"/>
  <c r="N45" i="2"/>
  <c r="N46" i="2"/>
  <c r="N47" i="2"/>
  <c r="N31" i="2"/>
  <c r="N32" i="2"/>
  <c r="N33" i="2"/>
  <c r="N35" i="2"/>
  <c r="N36" i="2"/>
  <c r="N37" i="2"/>
  <c r="N38" i="2"/>
  <c r="N39" i="2"/>
  <c r="N40" i="2"/>
  <c r="N41" i="2"/>
  <c r="N18" i="2"/>
  <c r="N19" i="2"/>
  <c r="N20" i="2"/>
  <c r="N21" i="2"/>
  <c r="N22" i="2"/>
  <c r="N23" i="2"/>
  <c r="N24" i="2"/>
  <c r="N26" i="2"/>
  <c r="N27" i="2"/>
  <c r="N28" i="2"/>
  <c r="N13" i="2"/>
  <c r="N14" i="2"/>
  <c r="N15" i="2"/>
  <c r="N16" i="2"/>
  <c r="N17" i="2"/>
  <c r="N8" i="2"/>
  <c r="N9" i="2"/>
  <c r="N10" i="2"/>
  <c r="N11" i="2"/>
  <c r="N12" i="2"/>
  <c r="N30" i="1"/>
  <c r="N31" i="1"/>
  <c r="N24" i="1"/>
  <c r="N25" i="1"/>
  <c r="N26" i="1"/>
  <c r="N15" i="1"/>
  <c r="N16" i="1"/>
  <c r="N17" i="1"/>
  <c r="N18" i="1"/>
  <c r="N19" i="1"/>
  <c r="N20" i="1"/>
  <c r="N21" i="1"/>
  <c r="N22" i="1"/>
  <c r="N11" i="1"/>
  <c r="N22" i="7" l="1"/>
  <c r="N60" i="1"/>
  <c r="N61" i="1"/>
  <c r="N59" i="1"/>
  <c r="K57" i="2" l="1"/>
  <c r="H57" i="2"/>
  <c r="K47" i="1"/>
  <c r="H47" i="1"/>
  <c r="N57" i="2" l="1"/>
  <c r="N13" i="1"/>
  <c r="N23" i="7" l="1"/>
  <c r="H34" i="2"/>
  <c r="N34" i="2" s="1"/>
  <c r="N28" i="7" l="1"/>
  <c r="H26" i="6"/>
  <c r="N10" i="6"/>
  <c r="N11" i="6"/>
  <c r="N12" i="6"/>
  <c r="N9" i="6"/>
  <c r="K27" i="6"/>
  <c r="K14" i="6"/>
  <c r="K20" i="6" s="1"/>
  <c r="N36" i="7" l="1"/>
  <c r="N33" i="6"/>
  <c r="N25" i="6"/>
  <c r="N24" i="6"/>
  <c r="N13" i="6"/>
  <c r="H14" i="6"/>
  <c r="N14" i="6" s="1"/>
  <c r="H54" i="5"/>
  <c r="N54" i="5" s="1"/>
  <c r="N50" i="1"/>
  <c r="N51" i="1"/>
  <c r="N52" i="1"/>
  <c r="N53" i="1"/>
  <c r="N49" i="1"/>
  <c r="H20" i="6" l="1"/>
  <c r="N29" i="7" l="1"/>
  <c r="N37" i="7" s="1"/>
  <c r="H27" i="6"/>
  <c r="N26" i="6"/>
  <c r="N20" i="6"/>
  <c r="H25" i="2"/>
  <c r="N27" i="6" l="1"/>
  <c r="N10" i="1" l="1"/>
  <c r="H9" i="1" l="1"/>
  <c r="N69" i="1"/>
  <c r="N68" i="1"/>
  <c r="N67" i="1"/>
  <c r="N62" i="1"/>
  <c r="N56" i="1"/>
  <c r="N57" i="1"/>
  <c r="N58" i="1"/>
  <c r="N55" i="1"/>
  <c r="N41" i="1"/>
  <c r="N42" i="1"/>
  <c r="N43" i="1"/>
  <c r="N44" i="1"/>
  <c r="N45" i="1"/>
  <c r="N46" i="1"/>
  <c r="N38" i="1"/>
  <c r="N39" i="1"/>
  <c r="N40" i="1"/>
  <c r="N37" i="1"/>
  <c r="N36" i="1"/>
  <c r="N34" i="1"/>
  <c r="N35" i="1"/>
  <c r="N33" i="1"/>
  <c r="H63" i="2" l="1"/>
  <c r="K69" i="2"/>
  <c r="H44" i="2"/>
  <c r="K44" i="2"/>
  <c r="K30" i="2" s="1"/>
  <c r="K25" i="2"/>
  <c r="N25" i="2" s="1"/>
  <c r="N29" i="1"/>
  <c r="N27" i="1"/>
  <c r="N23" i="1"/>
  <c r="H30" i="2" l="1"/>
  <c r="N30" i="2" s="1"/>
  <c r="N44" i="2"/>
  <c r="K63" i="2"/>
  <c r="N63" i="2" s="1"/>
  <c r="K7" i="2" l="1"/>
  <c r="N54" i="1"/>
  <c r="N63" i="1"/>
  <c r="N64" i="1"/>
  <c r="N65" i="1"/>
  <c r="N12" i="1"/>
  <c r="N29" i="2" l="1"/>
  <c r="H7" i="2"/>
  <c r="N7" i="2" s="1"/>
  <c r="H14" i="1"/>
  <c r="N14" i="1" s="1"/>
  <c r="N43" i="5"/>
  <c r="K43" i="5"/>
  <c r="H43" i="5"/>
  <c r="K55" i="2"/>
  <c r="H55" i="2"/>
  <c r="H69" i="2"/>
  <c r="N69" i="2" s="1"/>
  <c r="K35" i="5"/>
  <c r="H7" i="5"/>
  <c r="N7" i="5" s="1"/>
  <c r="N55" i="2" l="1"/>
  <c r="H35" i="5"/>
  <c r="N35" i="5" s="1"/>
  <c r="K32" i="1"/>
  <c r="H32" i="1"/>
  <c r="K48" i="1"/>
  <c r="N48" i="1" s="1"/>
  <c r="K66" i="1"/>
  <c r="H66" i="1"/>
  <c r="N66" i="1" l="1"/>
  <c r="H70" i="1"/>
  <c r="H48" i="5" l="1"/>
  <c r="K70" i="1"/>
  <c r="N41" i="5"/>
  <c r="N40" i="5"/>
  <c r="N39" i="5"/>
  <c r="N70" i="1" l="1"/>
  <c r="N47" i="1"/>
  <c r="K48" i="5"/>
  <c r="K50" i="5" l="1"/>
  <c r="H49" i="5" s="1"/>
  <c r="N49" i="5" s="1"/>
  <c r="N48" i="5"/>
  <c r="N32" i="1"/>
  <c r="K36" i="6" l="1"/>
  <c r="K37" i="6" s="1"/>
  <c r="H50" i="5"/>
  <c r="H36" i="6" s="1"/>
  <c r="H37" i="6" s="1"/>
  <c r="H38" i="6" s="1"/>
  <c r="H39" i="6" s="1"/>
  <c r="K59" i="5"/>
  <c r="N50" i="5" l="1"/>
  <c r="N59" i="5" s="1"/>
  <c r="H59" i="5"/>
  <c r="N36" i="6"/>
  <c r="K38" i="6"/>
  <c r="N37" i="6"/>
  <c r="K39" i="6" l="1"/>
  <c r="N39" i="6" s="1"/>
  <c r="N38" i="6"/>
</calcChain>
</file>

<file path=xl/sharedStrings.xml><?xml version="1.0" encoding="utf-8"?>
<sst xmlns="http://schemas.openxmlformats.org/spreadsheetml/2006/main" count="462" uniqueCount="293">
  <si>
    <t>一般財団法人新潟県バスケットボール協会</t>
    <rPh sb="0" eb="2">
      <t>イッパン</t>
    </rPh>
    <rPh sb="2" eb="4">
      <t>ザイダン</t>
    </rPh>
    <rPh sb="4" eb="6">
      <t>ホウジン</t>
    </rPh>
    <rPh sb="6" eb="9">
      <t>ニイガタケン</t>
    </rPh>
    <rPh sb="17" eb="19">
      <t>キョウカイ</t>
    </rPh>
    <phoneticPr fontId="1"/>
  </si>
  <si>
    <t>一般会計</t>
    <rPh sb="0" eb="2">
      <t>イッパン</t>
    </rPh>
    <rPh sb="2" eb="4">
      <t>カイケイ</t>
    </rPh>
    <phoneticPr fontId="1"/>
  </si>
  <si>
    <t>Ⅰ　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</si>
  <si>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　1　経常収益の部</t>
    <rPh sb="3" eb="5">
      <t>ケイジョウ</t>
    </rPh>
    <rPh sb="5" eb="7">
      <t>シュウエキ</t>
    </rPh>
    <rPh sb="8" eb="9">
      <t>ブ</t>
    </rPh>
    <phoneticPr fontId="1"/>
  </si>
  <si>
    <t>　　⑴　経常収益</t>
    <rPh sb="4" eb="6">
      <t>ケイジョウ</t>
    </rPh>
    <rPh sb="6" eb="8">
      <t>シュウエキ</t>
    </rPh>
    <phoneticPr fontId="1"/>
  </si>
  <si>
    <t>　　　　　　新潟日報杯</t>
    <rPh sb="6" eb="8">
      <t>ニイガタ</t>
    </rPh>
    <rPh sb="8" eb="10">
      <t>ニッポウ</t>
    </rPh>
    <rPh sb="10" eb="11">
      <t>ハイ</t>
    </rPh>
    <phoneticPr fontId="1"/>
  </si>
  <si>
    <t>　　　　　　BSN高校</t>
    <rPh sb="9" eb="11">
      <t>コウコウ</t>
    </rPh>
    <phoneticPr fontId="1"/>
  </si>
  <si>
    <t>　　　　　　BSN中学</t>
    <rPh sb="9" eb="11">
      <t>チュウガク</t>
    </rPh>
    <phoneticPr fontId="1"/>
  </si>
  <si>
    <t>[</t>
    <phoneticPr fontId="1"/>
  </si>
  <si>
    <t>]</t>
    <phoneticPr fontId="1"/>
  </si>
  <si>
    <t>増減</t>
    <rPh sb="0" eb="2">
      <t>ゾウゲン</t>
    </rPh>
    <phoneticPr fontId="1"/>
  </si>
  <si>
    <t>科　　　　　　目</t>
    <rPh sb="0" eb="1">
      <t>カ</t>
    </rPh>
    <rPh sb="7" eb="8">
      <t>メ</t>
    </rPh>
    <phoneticPr fontId="1"/>
  </si>
  <si>
    <t>（単位：円）</t>
    <rPh sb="1" eb="3">
      <t>タンイ</t>
    </rPh>
    <rPh sb="4" eb="5">
      <t>エン</t>
    </rPh>
    <phoneticPr fontId="1"/>
  </si>
  <si>
    <t>　　　　普及事業収益</t>
    <rPh sb="4" eb="6">
      <t>フキュウ</t>
    </rPh>
    <rPh sb="6" eb="8">
      <t>ジギョウ</t>
    </rPh>
    <rPh sb="8" eb="10">
      <t>シュウエキ</t>
    </rPh>
    <phoneticPr fontId="1"/>
  </si>
  <si>
    <t>　　　　　協賛金</t>
    <rPh sb="5" eb="8">
      <t>キョウサンキン</t>
    </rPh>
    <phoneticPr fontId="1"/>
  </si>
  <si>
    <t>　　　　受取補助金等</t>
    <rPh sb="4" eb="6">
      <t>ウケトリ</t>
    </rPh>
    <rPh sb="6" eb="9">
      <t>ホジョキン</t>
    </rPh>
    <rPh sb="9" eb="10">
      <t>トウ</t>
    </rPh>
    <phoneticPr fontId="1"/>
  </si>
  <si>
    <t>　　　　　受取その他補助金</t>
    <rPh sb="5" eb="7">
      <t>ウケトリ</t>
    </rPh>
    <rPh sb="9" eb="10">
      <t>タ</t>
    </rPh>
    <rPh sb="10" eb="13">
      <t>ホジョキン</t>
    </rPh>
    <phoneticPr fontId="1"/>
  </si>
  <si>
    <t>　　　　　受取利息</t>
    <rPh sb="5" eb="7">
      <t>ウケトリ</t>
    </rPh>
    <rPh sb="7" eb="9">
      <t>リソク</t>
    </rPh>
    <phoneticPr fontId="1"/>
  </si>
  <si>
    <t>　　⑵　経常費用</t>
    <rPh sb="4" eb="6">
      <t>ケイジョウ</t>
    </rPh>
    <rPh sb="6" eb="8">
      <t>ヒヨウ</t>
    </rPh>
    <phoneticPr fontId="1"/>
  </si>
  <si>
    <t>　　　　　　競技委員会</t>
    <rPh sb="6" eb="8">
      <t>キョウギ</t>
    </rPh>
    <rPh sb="8" eb="11">
      <t>イインカイ</t>
    </rPh>
    <phoneticPr fontId="1"/>
  </si>
  <si>
    <t>　　　　　　審判委員会</t>
    <rPh sb="6" eb="8">
      <t>シンパン</t>
    </rPh>
    <rPh sb="8" eb="11">
      <t>イインカイ</t>
    </rPh>
    <phoneticPr fontId="1"/>
  </si>
  <si>
    <t>　　　　　　強化委員会</t>
    <rPh sb="6" eb="8">
      <t>キョウカ</t>
    </rPh>
    <rPh sb="8" eb="11">
      <t>イインカイ</t>
    </rPh>
    <phoneticPr fontId="1"/>
  </si>
  <si>
    <t>　　　　　　ｽﾎﾟｰﾂ医科学委員会</t>
    <rPh sb="11" eb="14">
      <t>イカガク</t>
    </rPh>
    <rPh sb="14" eb="17">
      <t>イインカイ</t>
    </rPh>
    <phoneticPr fontId="1"/>
  </si>
  <si>
    <t>　　　　　　広報委員会</t>
    <rPh sb="6" eb="8">
      <t>コウホウ</t>
    </rPh>
    <rPh sb="8" eb="11">
      <t>イインカイ</t>
    </rPh>
    <phoneticPr fontId="1"/>
  </si>
  <si>
    <t>　　　　　　JBA加盟分担金</t>
    <rPh sb="9" eb="11">
      <t>カメイ</t>
    </rPh>
    <rPh sb="11" eb="14">
      <t>ブンタンキン</t>
    </rPh>
    <phoneticPr fontId="1"/>
  </si>
  <si>
    <t>　　　　　　北信越協会加盟分担金</t>
    <rPh sb="6" eb="9">
      <t>ホクシンエツ</t>
    </rPh>
    <rPh sb="9" eb="11">
      <t>キョウカイ</t>
    </rPh>
    <rPh sb="11" eb="13">
      <t>カメイ</t>
    </rPh>
    <rPh sb="13" eb="16">
      <t>ブンタンキン</t>
    </rPh>
    <phoneticPr fontId="1"/>
  </si>
  <si>
    <t>　　　　　大会助成金等</t>
    <rPh sb="5" eb="7">
      <t>タイカイ</t>
    </rPh>
    <rPh sb="7" eb="10">
      <t>ジョセイキン</t>
    </rPh>
    <rPh sb="10" eb="11">
      <t>トウ</t>
    </rPh>
    <phoneticPr fontId="1"/>
  </si>
  <si>
    <t>　　　　管理費</t>
    <rPh sb="4" eb="7">
      <t>カンリヒ</t>
    </rPh>
    <phoneticPr fontId="1"/>
  </si>
  <si>
    <t>　　　　　法定福利費</t>
    <rPh sb="5" eb="7">
      <t>ホウテイ</t>
    </rPh>
    <rPh sb="7" eb="9">
      <t>フクリ</t>
    </rPh>
    <rPh sb="9" eb="10">
      <t>ヒ</t>
    </rPh>
    <phoneticPr fontId="1"/>
  </si>
  <si>
    <t>　　　　　会議費</t>
    <rPh sb="5" eb="8">
      <t>カイギヒ</t>
    </rPh>
    <phoneticPr fontId="1"/>
  </si>
  <si>
    <t>　　　　　旅費交通費</t>
    <rPh sb="5" eb="7">
      <t>リョヒ</t>
    </rPh>
    <rPh sb="7" eb="10">
      <t>コウツウヒ</t>
    </rPh>
    <phoneticPr fontId="1"/>
  </si>
  <si>
    <t>　　　　　通信運搬費</t>
    <rPh sb="5" eb="7">
      <t>ツウシン</t>
    </rPh>
    <rPh sb="7" eb="9">
      <t>ウンパン</t>
    </rPh>
    <rPh sb="9" eb="10">
      <t>ヒ</t>
    </rPh>
    <phoneticPr fontId="1"/>
  </si>
  <si>
    <t>　　　　　事務用消耗品費</t>
    <rPh sb="5" eb="8">
      <t>ジムヨウ</t>
    </rPh>
    <rPh sb="8" eb="11">
      <t>ショウモウヒン</t>
    </rPh>
    <rPh sb="11" eb="12">
      <t>ヒ</t>
    </rPh>
    <phoneticPr fontId="1"/>
  </si>
  <si>
    <t>　　　　　慶弔費</t>
    <rPh sb="5" eb="7">
      <t>ケイチョウ</t>
    </rPh>
    <rPh sb="7" eb="8">
      <t>ヒ</t>
    </rPh>
    <phoneticPr fontId="1"/>
  </si>
  <si>
    <t>　　　　　賃借料</t>
    <rPh sb="5" eb="8">
      <t>チンシャクリョウ</t>
    </rPh>
    <phoneticPr fontId="1"/>
  </si>
  <si>
    <t>　　　　　支払手数料</t>
    <rPh sb="5" eb="7">
      <t>シハライ</t>
    </rPh>
    <rPh sb="7" eb="10">
      <t>テスウリョウ</t>
    </rPh>
    <phoneticPr fontId="1"/>
  </si>
  <si>
    <t>　　　　　租税公課</t>
    <rPh sb="5" eb="7">
      <t>ソゼイ</t>
    </rPh>
    <rPh sb="7" eb="9">
      <t>コウカ</t>
    </rPh>
    <phoneticPr fontId="1"/>
  </si>
  <si>
    <t>　　　　　支払負担金</t>
    <rPh sb="5" eb="7">
      <t>シハライ</t>
    </rPh>
    <rPh sb="7" eb="10">
      <t>フタンキン</t>
    </rPh>
    <phoneticPr fontId="1"/>
  </si>
  <si>
    <t>　　　　　雑費　</t>
    <rPh sb="5" eb="7">
      <t>ザッピ</t>
    </rPh>
    <phoneticPr fontId="1"/>
  </si>
  <si>
    <t>　　　　経常費用計</t>
    <rPh sb="4" eb="6">
      <t>ケイジョウ</t>
    </rPh>
    <rPh sb="6" eb="8">
      <t>ヒヨウ</t>
    </rPh>
    <rPh sb="8" eb="9">
      <t>ケイ</t>
    </rPh>
    <phoneticPr fontId="1"/>
  </si>
  <si>
    <t>　　　　　評価損益等調整前登記経常増減額</t>
    <rPh sb="5" eb="7">
      <t>ヒョウカ</t>
    </rPh>
    <rPh sb="7" eb="9">
      <t>ソンエキ</t>
    </rPh>
    <rPh sb="9" eb="10">
      <t>トウ</t>
    </rPh>
    <rPh sb="10" eb="12">
      <t>チョウセイ</t>
    </rPh>
    <rPh sb="12" eb="13">
      <t>マエ</t>
    </rPh>
    <rPh sb="13" eb="15">
      <t>トウキ</t>
    </rPh>
    <rPh sb="15" eb="17">
      <t>ケイジョウ</t>
    </rPh>
    <rPh sb="17" eb="20">
      <t>ゾウゲンガク</t>
    </rPh>
    <phoneticPr fontId="1"/>
  </si>
  <si>
    <t>　　　　　評価損益等計</t>
    <rPh sb="5" eb="7">
      <t>ヒョウカ</t>
    </rPh>
    <rPh sb="7" eb="9">
      <t>ソンエキ</t>
    </rPh>
    <rPh sb="9" eb="10">
      <t>トウ</t>
    </rPh>
    <rPh sb="10" eb="11">
      <t>ケイ</t>
    </rPh>
    <phoneticPr fontId="1"/>
  </si>
  <si>
    <t>　　　　　当期経常増減額</t>
    <rPh sb="5" eb="7">
      <t>トウキ</t>
    </rPh>
    <rPh sb="7" eb="9">
      <t>ケイジョウ</t>
    </rPh>
    <rPh sb="9" eb="12">
      <t>ゾウゲンガク</t>
    </rPh>
    <phoneticPr fontId="1"/>
  </si>
  <si>
    <t>　２　経常外増減の部</t>
    <rPh sb="3" eb="5">
      <t>ケイジョウ</t>
    </rPh>
    <rPh sb="5" eb="6">
      <t>ソト</t>
    </rPh>
    <rPh sb="6" eb="8">
      <t>ゾウゲン</t>
    </rPh>
    <rPh sb="9" eb="10">
      <t>ブ</t>
    </rPh>
    <phoneticPr fontId="1"/>
  </si>
  <si>
    <t>　　⑴　経常外収益</t>
    <rPh sb="4" eb="6">
      <t>ケイジョウ</t>
    </rPh>
    <rPh sb="6" eb="7">
      <t>ソト</t>
    </rPh>
    <rPh sb="7" eb="9">
      <t>シュウエキ</t>
    </rPh>
    <phoneticPr fontId="1"/>
  </si>
  <si>
    <t>　　　　経常外収益計</t>
    <rPh sb="4" eb="6">
      <t>ケイジョウ</t>
    </rPh>
    <rPh sb="6" eb="7">
      <t>ソト</t>
    </rPh>
    <rPh sb="7" eb="9">
      <t>シュウエキ</t>
    </rPh>
    <rPh sb="9" eb="10">
      <t>ケイ</t>
    </rPh>
    <phoneticPr fontId="1"/>
  </si>
  <si>
    <t>　　⑵　経常外費用</t>
    <rPh sb="4" eb="6">
      <t>ケイジョウ</t>
    </rPh>
    <rPh sb="6" eb="7">
      <t>ソト</t>
    </rPh>
    <rPh sb="7" eb="9">
      <t>ヒヨウ</t>
    </rPh>
    <phoneticPr fontId="1"/>
  </si>
  <si>
    <t>　　　　　経常外費用計</t>
    <rPh sb="5" eb="7">
      <t>ケイジョウ</t>
    </rPh>
    <rPh sb="7" eb="8">
      <t>ソト</t>
    </rPh>
    <rPh sb="8" eb="10">
      <t>ヒヨウ</t>
    </rPh>
    <rPh sb="10" eb="11">
      <t>ケイ</t>
    </rPh>
    <phoneticPr fontId="1"/>
  </si>
  <si>
    <t>　　　　　　　当期経常外増減額</t>
    <rPh sb="7" eb="9">
      <t>トウキ</t>
    </rPh>
    <rPh sb="9" eb="11">
      <t>ケイジョウ</t>
    </rPh>
    <rPh sb="11" eb="12">
      <t>ソト</t>
    </rPh>
    <rPh sb="12" eb="15">
      <t>ゾウゲンガク</t>
    </rPh>
    <phoneticPr fontId="1"/>
  </si>
  <si>
    <t>　　　　　　　当期一般正味財産増減額</t>
    <rPh sb="7" eb="9">
      <t>トウキ</t>
    </rPh>
    <rPh sb="9" eb="11">
      <t>イッパン</t>
    </rPh>
    <rPh sb="11" eb="13">
      <t>ショウミ</t>
    </rPh>
    <rPh sb="13" eb="15">
      <t>ザイサン</t>
    </rPh>
    <rPh sb="15" eb="18">
      <t>ゾウゲンガク</t>
    </rPh>
    <phoneticPr fontId="1"/>
  </si>
  <si>
    <t>　　　　　　　一般正味財産期首残高</t>
    <rPh sb="7" eb="9">
      <t>イッパン</t>
    </rPh>
    <rPh sb="9" eb="11">
      <t>ショウミ</t>
    </rPh>
    <rPh sb="11" eb="13">
      <t>ザイサン</t>
    </rPh>
    <rPh sb="13" eb="15">
      <t>キシュ</t>
    </rPh>
    <rPh sb="15" eb="17">
      <t>ザンダカ</t>
    </rPh>
    <phoneticPr fontId="1"/>
  </si>
  <si>
    <t>　　　　　　　一般正味財産期末残高</t>
    <rPh sb="7" eb="9">
      <t>イッパン</t>
    </rPh>
    <rPh sb="9" eb="11">
      <t>ショウミ</t>
    </rPh>
    <rPh sb="11" eb="13">
      <t>ザイサン</t>
    </rPh>
    <rPh sb="13" eb="15">
      <t>キマツ</t>
    </rPh>
    <rPh sb="15" eb="17">
      <t>ザンダカ</t>
    </rPh>
    <phoneticPr fontId="1"/>
  </si>
  <si>
    <t>Ⅱ　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</si>
  <si>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　　　　　　　当期指定正味財産増減額</t>
    <rPh sb="7" eb="9">
      <t>トウキ</t>
    </rPh>
    <rPh sb="9" eb="11">
      <t>シテイ</t>
    </rPh>
    <rPh sb="11" eb="13">
      <t>ショウミ</t>
    </rPh>
    <rPh sb="13" eb="15">
      <t>ザイサン</t>
    </rPh>
    <rPh sb="15" eb="18">
      <t>ゾウゲンガク</t>
    </rPh>
    <phoneticPr fontId="1"/>
  </si>
  <si>
    <t>　　　　　　　指定正味財産期首残高</t>
    <rPh sb="7" eb="9">
      <t>シテイ</t>
    </rPh>
    <rPh sb="9" eb="11">
      <t>ショウミ</t>
    </rPh>
    <rPh sb="11" eb="13">
      <t>ザイサン</t>
    </rPh>
    <rPh sb="13" eb="15">
      <t>キシュ</t>
    </rPh>
    <rPh sb="15" eb="17">
      <t>ザンダカ</t>
    </rPh>
    <phoneticPr fontId="1"/>
  </si>
  <si>
    <t>　　　　　　　指定正味財産期末残高</t>
    <rPh sb="7" eb="9">
      <t>シテイ</t>
    </rPh>
    <rPh sb="9" eb="11">
      <t>ショウミ</t>
    </rPh>
    <rPh sb="11" eb="13">
      <t>ザイサン</t>
    </rPh>
    <rPh sb="13" eb="15">
      <t>キマツ</t>
    </rPh>
    <rPh sb="15" eb="17">
      <t>ザンダカ</t>
    </rPh>
    <phoneticPr fontId="1"/>
  </si>
  <si>
    <t>Ⅲ　基金増減の部</t>
    <rPh sb="2" eb="4">
      <t>キキン</t>
    </rPh>
    <rPh sb="4" eb="6">
      <t>ゾウゲン</t>
    </rPh>
    <rPh sb="7" eb="8">
      <t>ブ</t>
    </rPh>
    <phoneticPr fontId="1"/>
  </si>
  <si>
    <t>　　　　　　　当期基金増減額</t>
    <rPh sb="7" eb="9">
      <t>トウキ</t>
    </rPh>
    <rPh sb="9" eb="11">
      <t>キキン</t>
    </rPh>
    <rPh sb="11" eb="13">
      <t>ゾウゲン</t>
    </rPh>
    <rPh sb="13" eb="14">
      <t>ガク</t>
    </rPh>
    <phoneticPr fontId="1"/>
  </si>
  <si>
    <t>　　　　　　　基金期首残高</t>
    <rPh sb="7" eb="9">
      <t>キキン</t>
    </rPh>
    <rPh sb="9" eb="11">
      <t>キシュ</t>
    </rPh>
    <rPh sb="11" eb="13">
      <t>ザンダカ</t>
    </rPh>
    <phoneticPr fontId="1"/>
  </si>
  <si>
    <t>　　　　　　　基金期末残高</t>
    <rPh sb="7" eb="9">
      <t>キキン</t>
    </rPh>
    <rPh sb="9" eb="11">
      <t>キマツ</t>
    </rPh>
    <rPh sb="11" eb="13">
      <t>ザンダカ</t>
    </rPh>
    <phoneticPr fontId="1"/>
  </si>
  <si>
    <t>Ⅳ　正味財産期末残高　</t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</si>
  <si>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　　　　　指導者技術講習会</t>
    <rPh sb="5" eb="8">
      <t>シドウシャ</t>
    </rPh>
    <rPh sb="8" eb="10">
      <t>ギジュツ</t>
    </rPh>
    <rPh sb="10" eb="13">
      <t>コウシュウカイ</t>
    </rPh>
    <phoneticPr fontId="1"/>
  </si>
  <si>
    <t>　　　　　その他普及事業収益</t>
    <rPh sb="7" eb="8">
      <t>タ</t>
    </rPh>
    <rPh sb="8" eb="10">
      <t>フキュウ</t>
    </rPh>
    <rPh sb="10" eb="12">
      <t>ジギョウ</t>
    </rPh>
    <rPh sb="12" eb="14">
      <t>シュウエキ</t>
    </rPh>
    <phoneticPr fontId="1"/>
  </si>
  <si>
    <t>　　　　　受取JBA大会補助金</t>
    <rPh sb="5" eb="7">
      <t>ウケトリ</t>
    </rPh>
    <rPh sb="10" eb="12">
      <t>タイカイ</t>
    </rPh>
    <rPh sb="12" eb="15">
      <t>ホジョキン</t>
    </rPh>
    <phoneticPr fontId="1"/>
  </si>
  <si>
    <t>　　　　　福利厚生費</t>
    <rPh sb="5" eb="7">
      <t>フクリ</t>
    </rPh>
    <rPh sb="7" eb="10">
      <t>コウセイヒ</t>
    </rPh>
    <phoneticPr fontId="1"/>
  </si>
  <si>
    <t>　　　　　保険料</t>
    <rPh sb="5" eb="8">
      <t>ホケンリョウ</t>
    </rPh>
    <phoneticPr fontId="1"/>
  </si>
  <si>
    <t>備　　考</t>
    <rPh sb="0" eb="1">
      <t>ビ</t>
    </rPh>
    <rPh sb="3" eb="4">
      <t>コウ</t>
    </rPh>
    <phoneticPr fontId="1"/>
  </si>
  <si>
    <t>増　　減</t>
    <rPh sb="0" eb="1">
      <t>ゾウ</t>
    </rPh>
    <rPh sb="3" eb="4">
      <t>ゲン</t>
    </rPh>
    <phoneticPr fontId="1"/>
  </si>
  <si>
    <t>　　　　　　　　　　　　平成３０年４月１日から平成３１年３月３１日まで</t>
    <rPh sb="12" eb="14">
      <t>ヘイセイ</t>
    </rPh>
    <rPh sb="16" eb="17">
      <t>ネン</t>
    </rPh>
    <rPh sb="18" eb="19">
      <t>ガツ</t>
    </rPh>
    <rPh sb="20" eb="21">
      <t>ニチ</t>
    </rPh>
    <rPh sb="23" eb="25">
      <t>ヘイセイ</t>
    </rPh>
    <rPh sb="27" eb="28">
      <t>ネン</t>
    </rPh>
    <rPh sb="29" eb="30">
      <t>ガツ</t>
    </rPh>
    <rPh sb="32" eb="33">
      <t>ニチ</t>
    </rPh>
    <phoneticPr fontId="1"/>
  </si>
  <si>
    <t>（</t>
    <phoneticPr fontId="1"/>
  </si>
  <si>
    <t>）</t>
    <phoneticPr fontId="1"/>
  </si>
  <si>
    <t>　　　　受取競技水準向上対策</t>
    <rPh sb="4" eb="6">
      <t>ウケトリ</t>
    </rPh>
    <rPh sb="6" eb="8">
      <t>キョウギ</t>
    </rPh>
    <rPh sb="8" eb="10">
      <t>スイジュン</t>
    </rPh>
    <rPh sb="10" eb="12">
      <t>コウジョウ</t>
    </rPh>
    <rPh sb="12" eb="14">
      <t>タイサク</t>
    </rPh>
    <phoneticPr fontId="1"/>
  </si>
  <si>
    <t>　　　　　社会人リーグ</t>
    <rPh sb="5" eb="7">
      <t>シャカイ</t>
    </rPh>
    <rPh sb="7" eb="8">
      <t>ジン</t>
    </rPh>
    <phoneticPr fontId="1"/>
  </si>
  <si>
    <t>　　　　　ミニ優勝大会</t>
    <rPh sb="7" eb="9">
      <t>ユウショウ</t>
    </rPh>
    <rPh sb="9" eb="11">
      <t>タイカイ</t>
    </rPh>
    <phoneticPr fontId="1"/>
  </si>
  <si>
    <t>　　　　　ミニﾌﾚｯｼｭ大会</t>
    <rPh sb="12" eb="14">
      <t>タイカイ</t>
    </rPh>
    <phoneticPr fontId="1"/>
  </si>
  <si>
    <t>　　　　　ミニ選抜優勝大会</t>
    <rPh sb="7" eb="9">
      <t>センバツ</t>
    </rPh>
    <rPh sb="9" eb="11">
      <t>ユウショウ</t>
    </rPh>
    <rPh sb="11" eb="13">
      <t>タイカイ</t>
    </rPh>
    <phoneticPr fontId="1"/>
  </si>
  <si>
    <t>　　　　　BSN中学</t>
    <rPh sb="8" eb="10">
      <t>チュウガク</t>
    </rPh>
    <phoneticPr fontId="1"/>
  </si>
  <si>
    <t>　　　　　高校選手権</t>
    <rPh sb="5" eb="7">
      <t>コウコウ</t>
    </rPh>
    <rPh sb="7" eb="10">
      <t>センシュケン</t>
    </rPh>
    <phoneticPr fontId="1"/>
  </si>
  <si>
    <t>　　　　　BSN高校</t>
    <rPh sb="8" eb="10">
      <t>コウコウ</t>
    </rPh>
    <phoneticPr fontId="1"/>
  </si>
  <si>
    <t>　　　　　新潟日報杯</t>
    <rPh sb="5" eb="7">
      <t>ニイガタ</t>
    </rPh>
    <rPh sb="7" eb="9">
      <t>ニッポウ</t>
    </rPh>
    <rPh sb="9" eb="10">
      <t>ハイ</t>
    </rPh>
    <phoneticPr fontId="1"/>
  </si>
  <si>
    <t>　　　　　天皇杯・皇后杯１次ラウンド</t>
    <rPh sb="5" eb="7">
      <t>テンノウ</t>
    </rPh>
    <rPh sb="7" eb="8">
      <t>ハイ</t>
    </rPh>
    <rPh sb="9" eb="12">
      <t>コウゴウハイ</t>
    </rPh>
    <rPh sb="13" eb="14">
      <t>ツギ</t>
    </rPh>
    <phoneticPr fontId="1"/>
  </si>
  <si>
    <t>　　　　　社会人選手権予選会（ｵｰﾌﾟﾝ）</t>
    <rPh sb="5" eb="7">
      <t>シャカイ</t>
    </rPh>
    <rPh sb="7" eb="8">
      <t>ジン</t>
    </rPh>
    <rPh sb="8" eb="11">
      <t>センシュケン</t>
    </rPh>
    <rPh sb="11" eb="13">
      <t>ヨセン</t>
    </rPh>
    <rPh sb="13" eb="14">
      <t>カイ</t>
    </rPh>
    <phoneticPr fontId="1"/>
  </si>
  <si>
    <t>　　　　　社会人選手権予選会(0-40/0-50）</t>
    <rPh sb="5" eb="7">
      <t>シャカイ</t>
    </rPh>
    <rPh sb="7" eb="8">
      <t>ジン</t>
    </rPh>
    <rPh sb="8" eb="11">
      <t>センシュケン</t>
    </rPh>
    <rPh sb="11" eb="13">
      <t>ヨセン</t>
    </rPh>
    <rPh sb="13" eb="14">
      <t>カイ</t>
    </rPh>
    <phoneticPr fontId="1"/>
  </si>
  <si>
    <t>　　　　　３×３　U-18</t>
    <phoneticPr fontId="1"/>
  </si>
  <si>
    <t>　　　　　３×３　オープン</t>
    <phoneticPr fontId="1"/>
  </si>
  <si>
    <t>　　　　　藤田杯</t>
    <rPh sb="5" eb="7">
      <t>フジタ</t>
    </rPh>
    <rPh sb="7" eb="8">
      <t>ハイ</t>
    </rPh>
    <phoneticPr fontId="1"/>
  </si>
  <si>
    <t>　　　　　その他競技会</t>
    <rPh sb="7" eb="8">
      <t>タ</t>
    </rPh>
    <rPh sb="8" eb="11">
      <t>キョウギカイ</t>
    </rPh>
    <phoneticPr fontId="1"/>
  </si>
  <si>
    <t>　　　　　出版物等収益</t>
    <rPh sb="5" eb="8">
      <t>シュッパンブツ</t>
    </rPh>
    <rPh sb="8" eb="9">
      <t>トウ</t>
    </rPh>
    <rPh sb="9" eb="11">
      <t>シュウエキ</t>
    </rPh>
    <phoneticPr fontId="1"/>
  </si>
  <si>
    <t>　　　　　ユース育成事業</t>
    <rPh sb="8" eb="10">
      <t>イクセイ</t>
    </rPh>
    <rPh sb="10" eb="12">
      <t>ジギョウ</t>
    </rPh>
    <phoneticPr fontId="1"/>
  </si>
  <si>
    <t>　　　　　U-12育成事業</t>
    <rPh sb="9" eb="11">
      <t>イクセイ</t>
    </rPh>
    <rPh sb="11" eb="13">
      <t>ジギョウ</t>
    </rPh>
    <phoneticPr fontId="1"/>
  </si>
  <si>
    <t>　　　　　U-1５育成事業</t>
    <rPh sb="9" eb="11">
      <t>イクセイ</t>
    </rPh>
    <rPh sb="11" eb="13">
      <t>ジギョウ</t>
    </rPh>
    <phoneticPr fontId="1"/>
  </si>
  <si>
    <t>　　　　　U-1８育成事業</t>
    <rPh sb="9" eb="11">
      <t>イクセイ</t>
    </rPh>
    <rPh sb="11" eb="13">
      <t>ジギョウ</t>
    </rPh>
    <phoneticPr fontId="1"/>
  </si>
  <si>
    <t>　　　　　その他普及促進事業</t>
    <rPh sb="7" eb="8">
      <t>タ</t>
    </rPh>
    <rPh sb="8" eb="10">
      <t>フキュウ</t>
    </rPh>
    <rPh sb="10" eb="12">
      <t>ソクシン</t>
    </rPh>
    <rPh sb="12" eb="14">
      <t>ジギョウ</t>
    </rPh>
    <phoneticPr fontId="1"/>
  </si>
  <si>
    <t>　　　　　審判養成事業</t>
    <rPh sb="5" eb="7">
      <t>シンパン</t>
    </rPh>
    <rPh sb="7" eb="9">
      <t>ヨウセイ</t>
    </rPh>
    <rPh sb="9" eb="11">
      <t>ジギョウ</t>
    </rPh>
    <phoneticPr fontId="1"/>
  </si>
  <si>
    <t>　　　　　審判ｲﾝｽﾄﾗｸﾀｰ養成事業</t>
    <rPh sb="5" eb="7">
      <t>シンパン</t>
    </rPh>
    <rPh sb="15" eb="17">
      <t>ヨウセイ</t>
    </rPh>
    <rPh sb="17" eb="19">
      <t>ジギョウ</t>
    </rPh>
    <phoneticPr fontId="1"/>
  </si>
  <si>
    <t>　　　　　ｽﾀｯﾂ・TO要員育成事業</t>
    <rPh sb="12" eb="14">
      <t>ヨウイン</t>
    </rPh>
    <rPh sb="14" eb="16">
      <t>イクセイ</t>
    </rPh>
    <rPh sb="16" eb="18">
      <t>ジギョウ</t>
    </rPh>
    <phoneticPr fontId="1"/>
  </si>
  <si>
    <t>　　　　　指導者養成事業</t>
    <rPh sb="5" eb="8">
      <t>シドウシャ</t>
    </rPh>
    <rPh sb="8" eb="10">
      <t>ヨウセイ</t>
    </rPh>
    <rPh sb="10" eb="12">
      <t>ジギョウ</t>
    </rPh>
    <phoneticPr fontId="1"/>
  </si>
  <si>
    <t>　　　　　３×３普及推進事業</t>
    <rPh sb="8" eb="10">
      <t>フキュウ</t>
    </rPh>
    <rPh sb="10" eb="12">
      <t>スイシン</t>
    </rPh>
    <rPh sb="12" eb="14">
      <t>ジギョウ</t>
    </rPh>
    <phoneticPr fontId="1"/>
  </si>
  <si>
    <t>　　　　競技会運営事業収益</t>
    <rPh sb="4" eb="6">
      <t>キョウギ</t>
    </rPh>
    <rPh sb="6" eb="7">
      <t>カイ</t>
    </rPh>
    <rPh sb="7" eb="9">
      <t>ウンエイ</t>
    </rPh>
    <rPh sb="9" eb="11">
      <t>ジギョウ</t>
    </rPh>
    <rPh sb="11" eb="13">
      <t>シュウエキ</t>
    </rPh>
    <phoneticPr fontId="1"/>
  </si>
  <si>
    <t>[</t>
    <phoneticPr fontId="1"/>
  </si>
  <si>
    <t>]</t>
    <phoneticPr fontId="1"/>
  </si>
  <si>
    <t>　　　　　D-funnd　A</t>
    <phoneticPr fontId="1"/>
  </si>
  <si>
    <t>　　　　　　育成環境整備事業</t>
    <rPh sb="6" eb="8">
      <t>イクセイ</t>
    </rPh>
    <rPh sb="8" eb="10">
      <t>カンキョウ</t>
    </rPh>
    <rPh sb="10" eb="12">
      <t>セイビ</t>
    </rPh>
    <rPh sb="12" eb="14">
      <t>ジギョウ</t>
    </rPh>
    <phoneticPr fontId="1"/>
  </si>
  <si>
    <t>　　　　　　普及促進事業</t>
    <rPh sb="6" eb="8">
      <t>フキュウ</t>
    </rPh>
    <rPh sb="8" eb="10">
      <t>ソクシン</t>
    </rPh>
    <rPh sb="10" eb="12">
      <t>ジギョウ</t>
    </rPh>
    <phoneticPr fontId="1"/>
  </si>
  <si>
    <t>　　　　　　人材養成事業</t>
    <rPh sb="6" eb="8">
      <t>ジンザイ</t>
    </rPh>
    <rPh sb="8" eb="10">
      <t>ヨウセイ</t>
    </rPh>
    <rPh sb="10" eb="12">
      <t>ジギョウ</t>
    </rPh>
    <phoneticPr fontId="1"/>
  </si>
  <si>
    <t>　　　　　　競技環境整備事業</t>
    <rPh sb="6" eb="8">
      <t>キョウギ</t>
    </rPh>
    <rPh sb="8" eb="10">
      <t>カンキョウ</t>
    </rPh>
    <rPh sb="10" eb="12">
      <t>セイビ</t>
    </rPh>
    <rPh sb="12" eb="14">
      <t>ジギョウ</t>
    </rPh>
    <phoneticPr fontId="1"/>
  </si>
  <si>
    <t>　　　　　　３×３ 事業</t>
    <rPh sb="10" eb="12">
      <t>ジギョウ</t>
    </rPh>
    <phoneticPr fontId="1"/>
  </si>
  <si>
    <t>　　　　　　社会貢献事業</t>
    <rPh sb="6" eb="8">
      <t>シャカイ</t>
    </rPh>
    <rPh sb="8" eb="10">
      <t>コウケン</t>
    </rPh>
    <rPh sb="10" eb="12">
      <t>ジギョウ</t>
    </rPh>
    <phoneticPr fontId="1"/>
  </si>
  <si>
    <t>　　　　　D-funnd　B</t>
    <phoneticPr fontId="1"/>
  </si>
  <si>
    <t>　　　　　その他JBA分配金</t>
    <rPh sb="7" eb="8">
      <t>タ</t>
    </rPh>
    <rPh sb="11" eb="14">
      <t>ブンパイキン</t>
    </rPh>
    <phoneticPr fontId="1"/>
  </si>
  <si>
    <t>　　　　受取負担金</t>
    <rPh sb="4" eb="6">
      <t>ウケトリ</t>
    </rPh>
    <rPh sb="6" eb="9">
      <t>フタンキン</t>
    </rPh>
    <phoneticPr fontId="1"/>
  </si>
  <si>
    <t>　　　　雑収入</t>
    <rPh sb="4" eb="5">
      <t>ザツ</t>
    </rPh>
    <rPh sb="5" eb="7">
      <t>シュウニュウ</t>
    </rPh>
    <phoneticPr fontId="1"/>
  </si>
  <si>
    <t>　　　　　受取寄付金</t>
    <rPh sb="5" eb="7">
      <t>ウケトリ</t>
    </rPh>
    <rPh sb="7" eb="10">
      <t>キフキン</t>
    </rPh>
    <phoneticPr fontId="1"/>
  </si>
  <si>
    <t>　　　　　雑収入</t>
    <rPh sb="5" eb="6">
      <t>ザツ</t>
    </rPh>
    <rPh sb="6" eb="8">
      <t>シュウニュウ</t>
    </rPh>
    <phoneticPr fontId="1"/>
  </si>
  <si>
    <t>　　　　　祝賀会等収入</t>
    <rPh sb="5" eb="8">
      <t>シュクガカイ</t>
    </rPh>
    <rPh sb="8" eb="9">
      <t>トウ</t>
    </rPh>
    <rPh sb="9" eb="11">
      <t>シュウニュウ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</si>
  <si>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</si>
  <si>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　　　　　(受取JBA振興費）</t>
    <rPh sb="6" eb="8">
      <t>ウケトリ</t>
    </rPh>
    <rPh sb="11" eb="13">
      <t>シンコウ</t>
    </rPh>
    <rPh sb="13" eb="14">
      <t>ヒ</t>
    </rPh>
    <phoneticPr fontId="1"/>
  </si>
  <si>
    <t>（</t>
    <phoneticPr fontId="1"/>
  </si>
  <si>
    <t>）</t>
    <phoneticPr fontId="1"/>
  </si>
  <si>
    <t>　　　　 競技会運営事業費</t>
    <rPh sb="5" eb="8">
      <t>キョウギカイ</t>
    </rPh>
    <rPh sb="8" eb="10">
      <t>ウンエイ</t>
    </rPh>
    <rPh sb="10" eb="13">
      <t>ジギョウヒ</t>
    </rPh>
    <phoneticPr fontId="1"/>
  </si>
  <si>
    <t>　　　　　　社会人リーグ</t>
    <rPh sb="6" eb="8">
      <t>シャカイ</t>
    </rPh>
    <rPh sb="8" eb="9">
      <t>ジン</t>
    </rPh>
    <phoneticPr fontId="1"/>
  </si>
  <si>
    <t>　　　　　　ミニ優勝大会</t>
    <rPh sb="8" eb="10">
      <t>ユウショウ</t>
    </rPh>
    <rPh sb="10" eb="12">
      <t>タイカイ</t>
    </rPh>
    <phoneticPr fontId="1"/>
  </si>
  <si>
    <t>　　　　　　ミニﾌﾚｯｼｭ大会</t>
    <rPh sb="13" eb="15">
      <t>タイカイ</t>
    </rPh>
    <phoneticPr fontId="1"/>
  </si>
  <si>
    <t>　　　　　　ミニ選抜優勝大会</t>
    <rPh sb="8" eb="10">
      <t>センバツ</t>
    </rPh>
    <rPh sb="10" eb="12">
      <t>ユウショウ</t>
    </rPh>
    <rPh sb="12" eb="14">
      <t>タイカイ</t>
    </rPh>
    <phoneticPr fontId="1"/>
  </si>
  <si>
    <t>　　　　　　高校選手権</t>
    <rPh sb="6" eb="8">
      <t>コウコウ</t>
    </rPh>
    <rPh sb="8" eb="11">
      <t>センシュケン</t>
    </rPh>
    <phoneticPr fontId="1"/>
  </si>
  <si>
    <t>　　　　　　天皇杯・皇后杯１次ラウンド</t>
    <rPh sb="6" eb="8">
      <t>テンノウ</t>
    </rPh>
    <rPh sb="8" eb="9">
      <t>ハイ</t>
    </rPh>
    <rPh sb="10" eb="13">
      <t>コウゴウハイ</t>
    </rPh>
    <rPh sb="14" eb="15">
      <t>ツギ</t>
    </rPh>
    <phoneticPr fontId="1"/>
  </si>
  <si>
    <t>　　　　　　社会人選手権県予選会（ｵｰﾌﾟﾝ）</t>
    <rPh sb="6" eb="8">
      <t>シャカイ</t>
    </rPh>
    <rPh sb="8" eb="9">
      <t>ジン</t>
    </rPh>
    <rPh sb="9" eb="12">
      <t>センシュケン</t>
    </rPh>
    <rPh sb="12" eb="13">
      <t>ケン</t>
    </rPh>
    <rPh sb="13" eb="15">
      <t>ヨセン</t>
    </rPh>
    <rPh sb="15" eb="16">
      <t>カイ</t>
    </rPh>
    <phoneticPr fontId="1"/>
  </si>
  <si>
    <t>　　　　　　　社会人選手権予選会(0-40/0-50）</t>
    <rPh sb="7" eb="9">
      <t>シャカイ</t>
    </rPh>
    <rPh sb="9" eb="10">
      <t>ジン</t>
    </rPh>
    <rPh sb="10" eb="13">
      <t>センシュケン</t>
    </rPh>
    <rPh sb="13" eb="15">
      <t>ヨセン</t>
    </rPh>
    <rPh sb="15" eb="16">
      <t>カイ</t>
    </rPh>
    <phoneticPr fontId="1"/>
  </si>
  <si>
    <t>　　　　　　ﾚﾃﾞｨｰｽ交流大会県予選会</t>
    <rPh sb="12" eb="14">
      <t>コウリュウ</t>
    </rPh>
    <rPh sb="14" eb="16">
      <t>タイカイ</t>
    </rPh>
    <rPh sb="16" eb="17">
      <t>ケン</t>
    </rPh>
    <rPh sb="17" eb="19">
      <t>ヨセン</t>
    </rPh>
    <rPh sb="19" eb="20">
      <t>カイ</t>
    </rPh>
    <phoneticPr fontId="1"/>
  </si>
  <si>
    <t>　　　　　　３×３ オープン</t>
  </si>
  <si>
    <t>　　　　　　３×3 U-18</t>
    <phoneticPr fontId="1"/>
  </si>
  <si>
    <t>　　　　　　藤田杯</t>
    <rPh sb="6" eb="8">
      <t>フジタ</t>
    </rPh>
    <rPh sb="8" eb="9">
      <t>ハイ</t>
    </rPh>
    <phoneticPr fontId="1"/>
  </si>
  <si>
    <t>　　　　　　その他競技会</t>
    <rPh sb="8" eb="9">
      <t>タ</t>
    </rPh>
    <rPh sb="9" eb="11">
      <t>キョウギ</t>
    </rPh>
    <rPh sb="11" eb="12">
      <t>カイ</t>
    </rPh>
    <phoneticPr fontId="1"/>
  </si>
  <si>
    <t>　　　　　競技水準向上対策事業費</t>
    <rPh sb="5" eb="7">
      <t>キョウギ</t>
    </rPh>
    <rPh sb="7" eb="9">
      <t>スイジュン</t>
    </rPh>
    <rPh sb="9" eb="11">
      <t>コウジョウ</t>
    </rPh>
    <rPh sb="11" eb="13">
      <t>タイサク</t>
    </rPh>
    <rPh sb="13" eb="16">
      <t>ジギョウヒ</t>
    </rPh>
    <phoneticPr fontId="1"/>
  </si>
  <si>
    <t>　　　　 普及事業費</t>
    <rPh sb="5" eb="7">
      <t>フキュウ</t>
    </rPh>
    <rPh sb="7" eb="10">
      <t>ジギョウヒ</t>
    </rPh>
    <phoneticPr fontId="1"/>
  </si>
  <si>
    <t>　　　　　　総務委員会</t>
    <rPh sb="6" eb="8">
      <t>ソウム</t>
    </rPh>
    <rPh sb="8" eb="11">
      <t>イインカイ</t>
    </rPh>
    <phoneticPr fontId="1"/>
  </si>
  <si>
    <t>　　　　　　規律委員会</t>
    <rPh sb="6" eb="8">
      <t>キリツ</t>
    </rPh>
    <rPh sb="8" eb="11">
      <t>イインカイ</t>
    </rPh>
    <phoneticPr fontId="1"/>
  </si>
  <si>
    <t>　　　　　　　委員会開催等</t>
    <rPh sb="7" eb="10">
      <t>イインカイ</t>
    </rPh>
    <rPh sb="10" eb="12">
      <t>カイサイ</t>
    </rPh>
    <rPh sb="12" eb="13">
      <t>トウ</t>
    </rPh>
    <phoneticPr fontId="1"/>
  </si>
  <si>
    <t>　　　　　　　県外大会派遣助成</t>
    <rPh sb="7" eb="9">
      <t>ケンガイ</t>
    </rPh>
    <rPh sb="9" eb="11">
      <t>タイカイ</t>
    </rPh>
    <rPh sb="11" eb="13">
      <t>ハケン</t>
    </rPh>
    <rPh sb="13" eb="15">
      <t>ジョセイ</t>
    </rPh>
    <phoneticPr fontId="1"/>
  </si>
  <si>
    <t>　　　　　　ﾕｰｽ育成委員会</t>
    <rPh sb="9" eb="11">
      <t>イクセイ</t>
    </rPh>
    <rPh sb="11" eb="14">
      <t>イインカイ</t>
    </rPh>
    <phoneticPr fontId="1"/>
  </si>
  <si>
    <t>　　　　　　U12　部会</t>
    <rPh sb="10" eb="12">
      <t>ブカイ</t>
    </rPh>
    <phoneticPr fontId="1"/>
  </si>
  <si>
    <t>　　　　　　U１５　部会</t>
    <rPh sb="10" eb="12">
      <t>ブカイ</t>
    </rPh>
    <phoneticPr fontId="1"/>
  </si>
  <si>
    <t>　　　　　　U１８　部会</t>
    <rPh sb="10" eb="12">
      <t>ブカイ</t>
    </rPh>
    <phoneticPr fontId="1"/>
  </si>
  <si>
    <t>　　　　　　学生部会</t>
    <rPh sb="6" eb="8">
      <t>ガクセイ</t>
    </rPh>
    <rPh sb="8" eb="10">
      <t>ブカイ</t>
    </rPh>
    <phoneticPr fontId="1"/>
  </si>
  <si>
    <t>　　　　　　その他普及事業費</t>
    <rPh sb="8" eb="9">
      <t>タ</t>
    </rPh>
    <rPh sb="9" eb="11">
      <t>フキュウ</t>
    </rPh>
    <rPh sb="11" eb="14">
      <t>ジギョウヒ</t>
    </rPh>
    <phoneticPr fontId="1"/>
  </si>
  <si>
    <t>　　　　 加盟団体交付金</t>
    <rPh sb="5" eb="7">
      <t>カメイ</t>
    </rPh>
    <rPh sb="7" eb="9">
      <t>ダンタイ</t>
    </rPh>
    <rPh sb="9" eb="12">
      <t>コウフキン</t>
    </rPh>
    <phoneticPr fontId="1"/>
  </si>
  <si>
    <t>　　　　　　加盟市町村協会</t>
    <rPh sb="6" eb="8">
      <t>カメイ</t>
    </rPh>
    <rPh sb="8" eb="11">
      <t>シチョウソン</t>
    </rPh>
    <rPh sb="11" eb="13">
      <t>キョウカイ</t>
    </rPh>
    <phoneticPr fontId="1"/>
  </si>
  <si>
    <t>　　　　 傘下団体等交付金</t>
    <rPh sb="5" eb="7">
      <t>サンカ</t>
    </rPh>
    <rPh sb="7" eb="9">
      <t>ダンタイ</t>
    </rPh>
    <rPh sb="9" eb="10">
      <t>トウ</t>
    </rPh>
    <rPh sb="10" eb="13">
      <t>コウフキン</t>
    </rPh>
    <phoneticPr fontId="1"/>
  </si>
  <si>
    <t>　　　　 支払分担金</t>
    <rPh sb="5" eb="7">
      <t>シハライ</t>
    </rPh>
    <rPh sb="7" eb="10">
      <t>ブンタンキン</t>
    </rPh>
    <phoneticPr fontId="1"/>
  </si>
  <si>
    <t>　　　　　　県ｽﾎﾟｰﾂ協会加盟分担金</t>
    <rPh sb="6" eb="7">
      <t>ケン</t>
    </rPh>
    <rPh sb="12" eb="14">
      <t>キョウカイ</t>
    </rPh>
    <rPh sb="14" eb="16">
      <t>カメイ</t>
    </rPh>
    <rPh sb="16" eb="19">
      <t>ブンタンキン</t>
    </rPh>
    <phoneticPr fontId="1"/>
  </si>
  <si>
    <t>　　　　　　ブロック国体参加料</t>
    <rPh sb="10" eb="12">
      <t>コクタイ</t>
    </rPh>
    <rPh sb="12" eb="15">
      <t>サンカリョウ</t>
    </rPh>
    <phoneticPr fontId="1"/>
  </si>
  <si>
    <t>　　　　　　その他各種大会助成金</t>
    <rPh sb="8" eb="9">
      <t>タ</t>
    </rPh>
    <rPh sb="9" eb="11">
      <t>カクシュ</t>
    </rPh>
    <rPh sb="11" eb="13">
      <t>タイカイ</t>
    </rPh>
    <rPh sb="13" eb="16">
      <t>ジョセイキン</t>
    </rPh>
    <phoneticPr fontId="1"/>
  </si>
  <si>
    <t>　　　　受取寄付金</t>
    <rPh sb="4" eb="6">
      <t>ウケトリ</t>
    </rPh>
    <rPh sb="6" eb="9">
      <t>キフキン</t>
    </rPh>
    <phoneticPr fontId="1"/>
  </si>
  <si>
    <t>　　　　　役員報酬</t>
    <rPh sb="5" eb="7">
      <t>ヤクイン</t>
    </rPh>
    <rPh sb="7" eb="9">
      <t>ホウシュウ</t>
    </rPh>
    <phoneticPr fontId="1"/>
  </si>
  <si>
    <t>　　　　　給与手当</t>
    <rPh sb="5" eb="7">
      <t>キュウヨ</t>
    </rPh>
    <rPh sb="7" eb="9">
      <t>テアテ</t>
    </rPh>
    <phoneticPr fontId="1"/>
  </si>
  <si>
    <t>　　　　　賞与</t>
    <rPh sb="5" eb="7">
      <t>ショウヨ</t>
    </rPh>
    <phoneticPr fontId="1"/>
  </si>
  <si>
    <t>　　　　　雑給</t>
    <rPh sb="5" eb="6">
      <t>ザツ</t>
    </rPh>
    <rPh sb="6" eb="7">
      <t>キュウ</t>
    </rPh>
    <phoneticPr fontId="1"/>
  </si>
  <si>
    <t>　　　　　備品費</t>
    <rPh sb="5" eb="7">
      <t>ビヒン</t>
    </rPh>
    <rPh sb="7" eb="8">
      <t>ヒ</t>
    </rPh>
    <phoneticPr fontId="1"/>
  </si>
  <si>
    <t>　　　　　修繕費</t>
    <rPh sb="5" eb="8">
      <t>シュウゼンヒ</t>
    </rPh>
    <phoneticPr fontId="1"/>
  </si>
  <si>
    <t>　　　　　印刷製本費</t>
    <rPh sb="5" eb="7">
      <t>インサツ</t>
    </rPh>
    <rPh sb="7" eb="9">
      <t>セイホン</t>
    </rPh>
    <rPh sb="9" eb="10">
      <t>ヒ</t>
    </rPh>
    <phoneticPr fontId="1"/>
  </si>
  <si>
    <t>　　　　　水道光熱費</t>
    <rPh sb="5" eb="7">
      <t>スイドウ</t>
    </rPh>
    <rPh sb="7" eb="10">
      <t>コウネツヒ</t>
    </rPh>
    <phoneticPr fontId="1"/>
  </si>
  <si>
    <t>　　　　　諸謝金</t>
    <rPh sb="5" eb="6">
      <t>ショ</t>
    </rPh>
    <rPh sb="6" eb="8">
      <t>シャキン</t>
    </rPh>
    <phoneticPr fontId="1"/>
  </si>
  <si>
    <t>　　　　　委託金</t>
    <rPh sb="5" eb="7">
      <t>イタク</t>
    </rPh>
    <rPh sb="7" eb="8">
      <t>キン</t>
    </rPh>
    <phoneticPr fontId="1"/>
  </si>
  <si>
    <t>　　　　　情報関係処理費</t>
    <rPh sb="5" eb="7">
      <t>ジョウホウ</t>
    </rPh>
    <rPh sb="7" eb="9">
      <t>カンケイ</t>
    </rPh>
    <rPh sb="9" eb="11">
      <t>ショリ</t>
    </rPh>
    <rPh sb="11" eb="12">
      <t>ヒ</t>
    </rPh>
    <phoneticPr fontId="1"/>
  </si>
  <si>
    <t>　　　　　激励費</t>
    <rPh sb="5" eb="7">
      <t>ゲキレイ</t>
    </rPh>
    <rPh sb="7" eb="8">
      <t>ヒ</t>
    </rPh>
    <phoneticPr fontId="1"/>
  </si>
  <si>
    <t>　　　　予備費</t>
    <rPh sb="4" eb="7">
      <t>ヨビヒ</t>
    </rPh>
    <phoneticPr fontId="1"/>
  </si>
  <si>
    <t>　　　　　予備費　</t>
    <rPh sb="5" eb="8">
      <t>ヨビヒ</t>
    </rPh>
    <phoneticPr fontId="1"/>
  </si>
  <si>
    <t>　　　　　　指導者養成委員会</t>
    <rPh sb="6" eb="9">
      <t>シドウシャ</t>
    </rPh>
    <rPh sb="9" eb="11">
      <t>ヨウセイ</t>
    </rPh>
    <rPh sb="11" eb="14">
      <t>イインカイ</t>
    </rPh>
    <phoneticPr fontId="1"/>
  </si>
  <si>
    <t>　　　　　　（各連盟分担金）</t>
    <rPh sb="7" eb="8">
      <t>カク</t>
    </rPh>
    <rPh sb="8" eb="10">
      <t>レンメイ</t>
    </rPh>
    <rPh sb="10" eb="13">
      <t>ブンタンキン</t>
    </rPh>
    <phoneticPr fontId="1"/>
  </si>
  <si>
    <t>(</t>
    <phoneticPr fontId="1"/>
  </si>
  <si>
    <t>)</t>
    <phoneticPr fontId="1"/>
  </si>
  <si>
    <t>　　　　　　　講習会等開催費</t>
    <rPh sb="7" eb="10">
      <t>コウシュウカイ</t>
    </rPh>
    <rPh sb="10" eb="11">
      <t>トウ</t>
    </rPh>
    <rPh sb="11" eb="13">
      <t>カイサイ</t>
    </rPh>
    <rPh sb="13" eb="14">
      <t>ヒ</t>
    </rPh>
    <phoneticPr fontId="1"/>
  </si>
  <si>
    <t>貸借対照表</t>
    <rPh sb="0" eb="5">
      <t>タイシャクタイショウヒョウ</t>
    </rPh>
    <phoneticPr fontId="1"/>
  </si>
  <si>
    <t>備　考</t>
    <rPh sb="0" eb="1">
      <t>ビ</t>
    </rPh>
    <rPh sb="2" eb="3">
      <t>コウ</t>
    </rPh>
    <phoneticPr fontId="1"/>
  </si>
  <si>
    <t>Ⅰ　資産の部</t>
    <rPh sb="2" eb="4">
      <t>シサン</t>
    </rPh>
    <rPh sb="5" eb="6">
      <t>ブ</t>
    </rPh>
    <phoneticPr fontId="1"/>
  </si>
  <si>
    <t>　1　流動資産</t>
    <rPh sb="3" eb="5">
      <t>リュウドウ</t>
    </rPh>
    <rPh sb="5" eb="7">
      <t>シサン</t>
    </rPh>
    <phoneticPr fontId="1"/>
  </si>
  <si>
    <t>　　　　　　現金預金</t>
    <rPh sb="6" eb="8">
      <t>ゲンキン</t>
    </rPh>
    <rPh sb="8" eb="10">
      <t>ヨキン</t>
    </rPh>
    <phoneticPr fontId="1"/>
  </si>
  <si>
    <t>　　　　　　　普通預金</t>
    <rPh sb="7" eb="9">
      <t>フツウ</t>
    </rPh>
    <rPh sb="9" eb="11">
      <t>ヨキン</t>
    </rPh>
    <phoneticPr fontId="1"/>
  </si>
  <si>
    <t>　　　　　　　普通預金（基本財産利息）</t>
    <rPh sb="7" eb="9">
      <t>フツウ</t>
    </rPh>
    <rPh sb="9" eb="11">
      <t>ヨキン</t>
    </rPh>
    <rPh sb="12" eb="14">
      <t>キホン</t>
    </rPh>
    <rPh sb="14" eb="16">
      <t>ザイサン</t>
    </rPh>
    <rPh sb="16" eb="18">
      <t>リソク</t>
    </rPh>
    <phoneticPr fontId="1"/>
  </si>
  <si>
    <t>　　　　　　　未収金</t>
    <rPh sb="7" eb="10">
      <t>ミシュウキン</t>
    </rPh>
    <phoneticPr fontId="1"/>
  </si>
  <si>
    <t>　　　　　　　前払金</t>
    <rPh sb="7" eb="9">
      <t>マエバラ</t>
    </rPh>
    <rPh sb="9" eb="10">
      <t>キン</t>
    </rPh>
    <phoneticPr fontId="1"/>
  </si>
  <si>
    <t>　　　　　流動資産合計</t>
    <rPh sb="5" eb="7">
      <t>リュウドウ</t>
    </rPh>
    <rPh sb="7" eb="9">
      <t>シサン</t>
    </rPh>
    <rPh sb="9" eb="11">
      <t>ゴウケイ</t>
    </rPh>
    <phoneticPr fontId="1"/>
  </si>
  <si>
    <t xml:space="preserve">  2　固定資産</t>
    <rPh sb="4" eb="6">
      <t>コテイ</t>
    </rPh>
    <rPh sb="6" eb="8">
      <t>シサン</t>
    </rPh>
    <phoneticPr fontId="1"/>
  </si>
  <si>
    <t>　 ⑴　基本財産</t>
    <rPh sb="4" eb="6">
      <t>キホン</t>
    </rPh>
    <rPh sb="6" eb="8">
      <t>ザイサン</t>
    </rPh>
    <phoneticPr fontId="1"/>
  </si>
  <si>
    <t>　　　　 　普通預金</t>
    <rPh sb="6" eb="8">
      <t>フツウ</t>
    </rPh>
    <rPh sb="8" eb="10">
      <t>ヨキン</t>
    </rPh>
    <phoneticPr fontId="1"/>
  </si>
  <si>
    <t>　 　　基本財産合計</t>
    <rPh sb="4" eb="6">
      <t>キホン</t>
    </rPh>
    <rPh sb="6" eb="8">
      <t>ザイサン</t>
    </rPh>
    <rPh sb="8" eb="10">
      <t>ゴウケイ</t>
    </rPh>
    <phoneticPr fontId="1"/>
  </si>
  <si>
    <t>　 　　固定資産合計</t>
    <rPh sb="4" eb="6">
      <t>コテイ</t>
    </rPh>
    <rPh sb="6" eb="8">
      <t>シサン</t>
    </rPh>
    <rPh sb="8" eb="10">
      <t>ゴウケイ</t>
    </rPh>
    <phoneticPr fontId="1"/>
  </si>
  <si>
    <t>　 　　資産合計</t>
    <rPh sb="4" eb="6">
      <t>シサン</t>
    </rPh>
    <rPh sb="6" eb="8">
      <t>ゴウケイ</t>
    </rPh>
    <phoneticPr fontId="1"/>
  </si>
  <si>
    <t>Ⅱ　負債の部</t>
    <rPh sb="2" eb="4">
      <t>フサイ</t>
    </rPh>
    <rPh sb="5" eb="6">
      <t>ブ</t>
    </rPh>
    <phoneticPr fontId="1"/>
  </si>
  <si>
    <t>　１　流動負債</t>
    <rPh sb="3" eb="5">
      <t>リュウドウ</t>
    </rPh>
    <rPh sb="5" eb="7">
      <t>フサイ</t>
    </rPh>
    <phoneticPr fontId="1"/>
  </si>
  <si>
    <t>　　　　　前受金</t>
    <rPh sb="5" eb="8">
      <t>マエウケキン</t>
    </rPh>
    <phoneticPr fontId="1"/>
  </si>
  <si>
    <t>　　　　流動負債合計</t>
    <rPh sb="4" eb="6">
      <t>リュウドウ</t>
    </rPh>
    <rPh sb="6" eb="8">
      <t>フサイ</t>
    </rPh>
    <rPh sb="8" eb="10">
      <t>ゴウケイ</t>
    </rPh>
    <phoneticPr fontId="1"/>
  </si>
  <si>
    <t>　　　　負債合計</t>
    <rPh sb="4" eb="6">
      <t>フサイ</t>
    </rPh>
    <rPh sb="6" eb="8">
      <t>ゴウケイ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</si>
  <si>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</si>
  <si>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>　１　基金</t>
    <rPh sb="3" eb="5">
      <t>キキン</t>
    </rPh>
    <phoneticPr fontId="1"/>
  </si>
  <si>
    <t>　　　　　基金</t>
    <rPh sb="5" eb="7">
      <t>キキン</t>
    </rPh>
    <phoneticPr fontId="1"/>
  </si>
  <si>
    <t>　２　指定正味財産</t>
    <rPh sb="3" eb="5">
      <t>シテイ</t>
    </rPh>
    <rPh sb="5" eb="7">
      <t>ショウミ</t>
    </rPh>
    <rPh sb="7" eb="9">
      <t>ザイサン</t>
    </rPh>
    <phoneticPr fontId="1"/>
  </si>
  <si>
    <t>　　　　　指定正味財産合計</t>
    <rPh sb="5" eb="7">
      <t>シテイ</t>
    </rPh>
    <rPh sb="7" eb="9">
      <t>ショウミ</t>
    </rPh>
    <rPh sb="9" eb="11">
      <t>ザイサン</t>
    </rPh>
    <rPh sb="11" eb="13">
      <t>ゴウケイ</t>
    </rPh>
    <phoneticPr fontId="1"/>
  </si>
  <si>
    <t>　３　一般正味財産</t>
    <rPh sb="3" eb="5">
      <t>イッパン</t>
    </rPh>
    <rPh sb="5" eb="7">
      <t>ショウミ</t>
    </rPh>
    <rPh sb="7" eb="9">
      <t>ザイサン</t>
    </rPh>
    <phoneticPr fontId="1"/>
  </si>
  <si>
    <t>　　⑴　代替基金</t>
    <rPh sb="4" eb="6">
      <t>ダイタイ</t>
    </rPh>
    <rPh sb="6" eb="8">
      <t>キキン</t>
    </rPh>
    <phoneticPr fontId="1"/>
  </si>
  <si>
    <t>　　⑵　その他一般正味財産</t>
    <rPh sb="6" eb="7">
      <t>タ</t>
    </rPh>
    <rPh sb="7" eb="9">
      <t>イッパン</t>
    </rPh>
    <rPh sb="9" eb="11">
      <t>ショウミ</t>
    </rPh>
    <rPh sb="11" eb="13">
      <t>ザイサン</t>
    </rPh>
    <phoneticPr fontId="1"/>
  </si>
  <si>
    <t>　　　　　一般正味財産合計</t>
    <rPh sb="5" eb="7">
      <t>イッパン</t>
    </rPh>
    <rPh sb="7" eb="9">
      <t>ショウミ</t>
    </rPh>
    <rPh sb="9" eb="11">
      <t>ザイサン</t>
    </rPh>
    <rPh sb="11" eb="13">
      <t>ゴウケイ</t>
    </rPh>
    <phoneticPr fontId="1"/>
  </si>
  <si>
    <t>　　　　　正味財産合計</t>
    <rPh sb="5" eb="7">
      <t>ショウミ</t>
    </rPh>
    <rPh sb="7" eb="9">
      <t>ザイサン</t>
    </rPh>
    <rPh sb="9" eb="11">
      <t>ゴウケイ</t>
    </rPh>
    <phoneticPr fontId="1"/>
  </si>
  <si>
    <t>　　　　　負債および正味財産合計</t>
    <rPh sb="5" eb="7">
      <t>フサイ</t>
    </rPh>
    <rPh sb="10" eb="12">
      <t>ショウミ</t>
    </rPh>
    <rPh sb="12" eb="14">
      <t>ザイサン</t>
    </rPh>
    <rPh sb="14" eb="16">
      <t>ゴウケイ</t>
    </rPh>
    <phoneticPr fontId="1"/>
  </si>
  <si>
    <t>財産目録</t>
    <rPh sb="0" eb="2">
      <t>ザイサン</t>
    </rPh>
    <rPh sb="2" eb="4">
      <t>モクロク</t>
    </rPh>
    <phoneticPr fontId="1"/>
  </si>
  <si>
    <t>貸借対照表科目</t>
    <rPh sb="0" eb="2">
      <t>タイシャク</t>
    </rPh>
    <rPh sb="2" eb="5">
      <t>タイショウヒョウ</t>
    </rPh>
    <rPh sb="5" eb="7">
      <t>カモク</t>
    </rPh>
    <phoneticPr fontId="1"/>
  </si>
  <si>
    <t>場所・物量等</t>
    <rPh sb="0" eb="2">
      <t>バショ</t>
    </rPh>
    <rPh sb="3" eb="5">
      <t>ブツリョウ</t>
    </rPh>
    <rPh sb="5" eb="6">
      <t>トウ</t>
    </rPh>
    <phoneticPr fontId="1"/>
  </si>
  <si>
    <t>使用目的等</t>
    <rPh sb="0" eb="2">
      <t>シヨウ</t>
    </rPh>
    <rPh sb="2" eb="4">
      <t>モクテキ</t>
    </rPh>
    <rPh sb="4" eb="5">
      <t>トウ</t>
    </rPh>
    <phoneticPr fontId="1"/>
  </si>
  <si>
    <t>金　額</t>
    <rPh sb="0" eb="1">
      <t>キン</t>
    </rPh>
    <rPh sb="2" eb="3">
      <t>ガク</t>
    </rPh>
    <phoneticPr fontId="1"/>
  </si>
  <si>
    <t>（流動資産）</t>
    <rPh sb="1" eb="3">
      <t>リュウドウ</t>
    </rPh>
    <rPh sb="3" eb="5">
      <t>シサン</t>
    </rPh>
    <phoneticPr fontId="1"/>
  </si>
  <si>
    <t>預金</t>
    <rPh sb="0" eb="2">
      <t>ヨキン</t>
    </rPh>
    <phoneticPr fontId="1"/>
  </si>
  <si>
    <t>　普通預金</t>
    <rPh sb="1" eb="3">
      <t>フツウ</t>
    </rPh>
    <rPh sb="3" eb="5">
      <t>ヨキン</t>
    </rPh>
    <phoneticPr fontId="1"/>
  </si>
  <si>
    <t>　　北越銀行関屋支店</t>
    <rPh sb="2" eb="4">
      <t>ホクエツ</t>
    </rPh>
    <rPh sb="4" eb="6">
      <t>ギンコウ</t>
    </rPh>
    <rPh sb="6" eb="8">
      <t>セキヤ</t>
    </rPh>
    <rPh sb="8" eb="10">
      <t>シテン</t>
    </rPh>
    <phoneticPr fontId="1"/>
  </si>
  <si>
    <t>　　北越銀行黒埼支店</t>
    <rPh sb="2" eb="4">
      <t>ホクエツ</t>
    </rPh>
    <rPh sb="4" eb="6">
      <t>ギンコウ</t>
    </rPh>
    <rPh sb="6" eb="8">
      <t>クロサキ</t>
    </rPh>
    <rPh sb="8" eb="10">
      <t>シテン</t>
    </rPh>
    <phoneticPr fontId="1"/>
  </si>
  <si>
    <t>未収金</t>
    <rPh sb="0" eb="3">
      <t>ミシュウキン</t>
    </rPh>
    <phoneticPr fontId="1"/>
  </si>
  <si>
    <t>　流動資産合計</t>
    <rPh sb="1" eb="3">
      <t>リュウドウ</t>
    </rPh>
    <rPh sb="3" eb="5">
      <t>シサン</t>
    </rPh>
    <rPh sb="5" eb="7">
      <t>ゴウケイ</t>
    </rPh>
    <phoneticPr fontId="1"/>
  </si>
  <si>
    <t>（固定資産）</t>
    <rPh sb="1" eb="3">
      <t>コテイ</t>
    </rPh>
    <rPh sb="3" eb="5">
      <t>シサン</t>
    </rPh>
    <phoneticPr fontId="1"/>
  </si>
  <si>
    <t>　　基本財産</t>
    <rPh sb="2" eb="4">
      <t>キホン</t>
    </rPh>
    <rPh sb="4" eb="6">
      <t>ザイサン</t>
    </rPh>
    <phoneticPr fontId="1"/>
  </si>
  <si>
    <t>普通預金</t>
    <rPh sb="0" eb="2">
      <t>フツウ</t>
    </rPh>
    <rPh sb="2" eb="4">
      <t>ヨキン</t>
    </rPh>
    <phoneticPr fontId="1"/>
  </si>
  <si>
    <t>　第四銀行本店</t>
    <rPh sb="1" eb="2">
      <t>ダイ</t>
    </rPh>
    <rPh sb="2" eb="3">
      <t>ヨン</t>
    </rPh>
    <rPh sb="3" eb="5">
      <t>ギンコウ</t>
    </rPh>
    <rPh sb="5" eb="7">
      <t>ホンテン</t>
    </rPh>
    <phoneticPr fontId="1"/>
  </si>
  <si>
    <t>固定資産合計</t>
    <rPh sb="0" eb="2">
      <t>コテイ</t>
    </rPh>
    <rPh sb="2" eb="4">
      <t>シサン</t>
    </rPh>
    <rPh sb="4" eb="6">
      <t>ゴウケイ</t>
    </rPh>
    <phoneticPr fontId="1"/>
  </si>
  <si>
    <t>　　資産合計</t>
    <rPh sb="2" eb="4">
      <t>シサン</t>
    </rPh>
    <rPh sb="4" eb="6">
      <t>ゴウケイ</t>
    </rPh>
    <phoneticPr fontId="1"/>
  </si>
  <si>
    <t>（流動負債）</t>
    <rPh sb="1" eb="3">
      <t>リュウドウ</t>
    </rPh>
    <rPh sb="3" eb="5">
      <t>フサイ</t>
    </rPh>
    <phoneticPr fontId="1"/>
  </si>
  <si>
    <t>前受金</t>
    <rPh sb="0" eb="3">
      <t>マエウケキン</t>
    </rPh>
    <phoneticPr fontId="1"/>
  </si>
  <si>
    <t>　流動負債合計</t>
    <rPh sb="1" eb="3">
      <t>リュウドウ</t>
    </rPh>
    <rPh sb="3" eb="5">
      <t>フサイ</t>
    </rPh>
    <rPh sb="5" eb="7">
      <t>ゴウケイ</t>
    </rPh>
    <phoneticPr fontId="1"/>
  </si>
  <si>
    <t>　　　正味財産</t>
    <rPh sb="3" eb="5">
      <t>ショウミ</t>
    </rPh>
    <rPh sb="5" eb="7">
      <t>ザイサン</t>
    </rPh>
    <phoneticPr fontId="1"/>
  </si>
  <si>
    <t>　　　　　平成３１年３月３１日現在</t>
    <rPh sb="5" eb="7">
      <t>ヘイセイ</t>
    </rPh>
    <rPh sb="9" eb="10">
      <t>ネン</t>
    </rPh>
    <rPh sb="11" eb="12">
      <t>ガツ</t>
    </rPh>
    <rPh sb="14" eb="15">
      <t>ニチ</t>
    </rPh>
    <rPh sb="15" eb="17">
      <t>ゲンザイ</t>
    </rPh>
    <phoneticPr fontId="1"/>
  </si>
  <si>
    <t>　　　　　県実業団</t>
    <rPh sb="5" eb="6">
      <t>ケン</t>
    </rPh>
    <rPh sb="6" eb="9">
      <t>ジツギョウダン</t>
    </rPh>
    <phoneticPr fontId="1"/>
  </si>
  <si>
    <t>　　　　　(受取JBA基盤強化費）</t>
    <rPh sb="6" eb="8">
      <t>ウケトリ</t>
    </rPh>
    <rPh sb="11" eb="13">
      <t>キバン</t>
    </rPh>
    <rPh sb="13" eb="15">
      <t>キョウカ</t>
    </rPh>
    <rPh sb="15" eb="16">
      <t>ヒ</t>
    </rPh>
    <phoneticPr fontId="1"/>
  </si>
  <si>
    <t>　　　　　(受取JBA審判養成）</t>
    <rPh sb="6" eb="8">
      <t>ウケトリ</t>
    </rPh>
    <rPh sb="11" eb="13">
      <t>シンパン</t>
    </rPh>
    <rPh sb="13" eb="15">
      <t>ヨウセイ</t>
    </rPh>
    <phoneticPr fontId="1"/>
  </si>
  <si>
    <t>　　　　基本財産運用益</t>
    <rPh sb="4" eb="6">
      <t>キホン</t>
    </rPh>
    <rPh sb="6" eb="8">
      <t>ザイサン</t>
    </rPh>
    <rPh sb="8" eb="11">
      <t>ウンヨウエキ</t>
    </rPh>
    <phoneticPr fontId="1"/>
  </si>
  <si>
    <t>　　　　　基本財産受取利息</t>
    <rPh sb="5" eb="7">
      <t>キホン</t>
    </rPh>
    <rPh sb="7" eb="9">
      <t>ザイサン</t>
    </rPh>
    <rPh sb="9" eb="11">
      <t>ウケトリ</t>
    </rPh>
    <rPh sb="11" eb="13">
      <t>リソク</t>
    </rPh>
    <phoneticPr fontId="1"/>
  </si>
  <si>
    <t>　　　　　　県実業団</t>
    <rPh sb="6" eb="7">
      <t>ケン</t>
    </rPh>
    <rPh sb="7" eb="10">
      <t>ジツギョウダン</t>
    </rPh>
    <phoneticPr fontId="1"/>
  </si>
  <si>
    <t>　　　　　　　天皇杯・皇后杯３次ラウンド</t>
    <rPh sb="7" eb="9">
      <t>テンノウ</t>
    </rPh>
    <rPh sb="9" eb="10">
      <t>ハイ</t>
    </rPh>
    <rPh sb="11" eb="14">
      <t>コウゴウハイ</t>
    </rPh>
    <rPh sb="15" eb="16">
      <t>ツギ</t>
    </rPh>
    <phoneticPr fontId="1"/>
  </si>
  <si>
    <t>　　　　　　　審判委員会大会派遣</t>
    <rPh sb="7" eb="9">
      <t>シンパン</t>
    </rPh>
    <rPh sb="9" eb="12">
      <t>イインカイ</t>
    </rPh>
    <rPh sb="12" eb="14">
      <t>タイカイ</t>
    </rPh>
    <rPh sb="14" eb="16">
      <t>ハケン</t>
    </rPh>
    <phoneticPr fontId="1"/>
  </si>
  <si>
    <t>　　　　　　強化委員会(補正予算組入分）</t>
    <rPh sb="6" eb="8">
      <t>キョウカ</t>
    </rPh>
    <rPh sb="8" eb="11">
      <t>イインカイ</t>
    </rPh>
    <rPh sb="12" eb="14">
      <t>ホセイ</t>
    </rPh>
    <rPh sb="14" eb="16">
      <t>ヨサン</t>
    </rPh>
    <rPh sb="16" eb="18">
      <t>クミイ</t>
    </rPh>
    <rPh sb="18" eb="19">
      <t>ブン</t>
    </rPh>
    <phoneticPr fontId="1"/>
  </si>
  <si>
    <t>　　　　　　委員会</t>
    <rPh sb="6" eb="9">
      <t>イインカイ</t>
    </rPh>
    <phoneticPr fontId="1"/>
  </si>
  <si>
    <t>　　　　　　　競技委員会</t>
    <rPh sb="7" eb="9">
      <t>キョウギ</t>
    </rPh>
    <rPh sb="9" eb="12">
      <t>イインカイ</t>
    </rPh>
    <phoneticPr fontId="1"/>
  </si>
  <si>
    <t>　　　　　　　強化委員会</t>
    <rPh sb="7" eb="9">
      <t>キョウカ</t>
    </rPh>
    <rPh sb="9" eb="12">
      <t>イインカイ</t>
    </rPh>
    <phoneticPr fontId="1"/>
  </si>
  <si>
    <t>　　　　　　　ﾕｰｽ育成委員会</t>
    <rPh sb="10" eb="12">
      <t>イクセイ</t>
    </rPh>
    <rPh sb="12" eb="15">
      <t>イインカイ</t>
    </rPh>
    <phoneticPr fontId="1"/>
  </si>
  <si>
    <t>　　　　　　　３×３委員会</t>
    <rPh sb="10" eb="13">
      <t>イインカイ</t>
    </rPh>
    <phoneticPr fontId="1"/>
  </si>
  <si>
    <t>　　　　　　　審判委員会</t>
    <rPh sb="7" eb="9">
      <t>シンパン</t>
    </rPh>
    <rPh sb="9" eb="12">
      <t>イインカイ</t>
    </rPh>
    <phoneticPr fontId="1"/>
  </si>
  <si>
    <t>　　　　　　県ミニバス</t>
    <rPh sb="6" eb="7">
      <t>ケン</t>
    </rPh>
    <phoneticPr fontId="1"/>
  </si>
  <si>
    <t>（</t>
    <phoneticPr fontId="1"/>
  </si>
  <si>
    <t>）</t>
    <phoneticPr fontId="1"/>
  </si>
  <si>
    <t>　　　　　２０１９年３月３１日現在</t>
    <rPh sb="9" eb="10">
      <t>ネン</t>
    </rPh>
    <rPh sb="10" eb="11">
      <t>ヘイネン</t>
    </rPh>
    <rPh sb="11" eb="12">
      <t>ガツ</t>
    </rPh>
    <rPh sb="14" eb="15">
      <t>ニチ</t>
    </rPh>
    <rPh sb="15" eb="17">
      <t>ゲンザイ</t>
    </rPh>
    <phoneticPr fontId="1"/>
  </si>
  <si>
    <t>平成３０年度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</si>
  <si>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</si>
  <si>
    <t>　　　　　新潟県学生ﾊﾞｽｹｯﾄﾎﾞｰﾙﾘｰｸﾞ戦</t>
    <rPh sb="5" eb="8">
      <t>ニイガタケン</t>
    </rPh>
    <rPh sb="8" eb="10">
      <t>ガクセイ</t>
    </rPh>
    <rPh sb="24" eb="25">
      <t>セン</t>
    </rPh>
    <phoneticPr fontId="1"/>
  </si>
  <si>
    <t>　　　　　　新潟県学生ﾊﾞｽｹｯﾄﾎﾞｰﾙﾘｰｸﾞ戦</t>
    <rPh sb="6" eb="9">
      <t>ニイガタケン</t>
    </rPh>
    <rPh sb="9" eb="11">
      <t>ガクセイ</t>
    </rPh>
    <rPh sb="25" eb="26">
      <t>セン</t>
    </rPh>
    <phoneticPr fontId="1"/>
  </si>
  <si>
    <t>　　　　　　　北信越国体</t>
    <rPh sb="7" eb="10">
      <t>ホクシンエツ</t>
    </rPh>
    <rPh sb="10" eb="12">
      <t>コクタイ</t>
    </rPh>
    <phoneticPr fontId="1"/>
  </si>
  <si>
    <t>　　　　　　　普通預金（指定財産分）</t>
    <rPh sb="7" eb="9">
      <t>フツウ</t>
    </rPh>
    <rPh sb="9" eb="11">
      <t>ヨキン</t>
    </rPh>
    <rPh sb="12" eb="14">
      <t>シテイ</t>
    </rPh>
    <rPh sb="14" eb="16">
      <t>ザイサン</t>
    </rPh>
    <rPh sb="16" eb="17">
      <t>ブン</t>
    </rPh>
    <phoneticPr fontId="1"/>
  </si>
  <si>
    <t>　　　　　預り金</t>
    <rPh sb="5" eb="6">
      <t>アズカ</t>
    </rPh>
    <rPh sb="7" eb="8">
      <t>キン</t>
    </rPh>
    <phoneticPr fontId="1"/>
  </si>
  <si>
    <t>ユース育成障害補償保険料</t>
    <rPh sb="3" eb="5">
      <t>イクセイ</t>
    </rPh>
    <rPh sb="5" eb="7">
      <t>ショウガイ</t>
    </rPh>
    <rPh sb="7" eb="9">
      <t>ホショウ</t>
    </rPh>
    <rPh sb="9" eb="11">
      <t>ホケン</t>
    </rPh>
    <rPh sb="11" eb="12">
      <t>リョウ</t>
    </rPh>
    <phoneticPr fontId="1"/>
  </si>
  <si>
    <t>審判講習会参加料</t>
    <rPh sb="0" eb="2">
      <t>シンパン</t>
    </rPh>
    <rPh sb="2" eb="5">
      <t>コウシュウカイ</t>
    </rPh>
    <rPh sb="5" eb="8">
      <t>サンカリョウ</t>
    </rPh>
    <phoneticPr fontId="1"/>
  </si>
  <si>
    <t>前払金</t>
    <rPh sb="0" eb="3">
      <t>マエバライキン</t>
    </rPh>
    <phoneticPr fontId="1"/>
  </si>
  <si>
    <t>日本協会ﾏﾆｭｱﾙ</t>
    <rPh sb="0" eb="2">
      <t>ニホン</t>
    </rPh>
    <rPh sb="2" eb="4">
      <t>キョウカイ</t>
    </rPh>
    <phoneticPr fontId="1"/>
  </si>
  <si>
    <t>ユース育成委員会全体研修会</t>
    <rPh sb="3" eb="5">
      <t>イクセイ</t>
    </rPh>
    <rPh sb="5" eb="8">
      <t>イインカイ</t>
    </rPh>
    <rPh sb="8" eb="10">
      <t>ゼンタイ</t>
    </rPh>
    <rPh sb="10" eb="13">
      <t>ケンシュウカイ</t>
    </rPh>
    <phoneticPr fontId="1"/>
  </si>
  <si>
    <t>茨城国体宿泊料</t>
    <rPh sb="0" eb="2">
      <t>イバラキ</t>
    </rPh>
    <rPh sb="2" eb="4">
      <t>コクタイ</t>
    </rPh>
    <rPh sb="4" eb="7">
      <t>シュクハクリョウ</t>
    </rPh>
    <phoneticPr fontId="1"/>
  </si>
  <si>
    <t>北日本防食㈱・平成31年度ﾌﾟﾛｳﾗﾑ広告料</t>
    <rPh sb="0" eb="1">
      <t>キタ</t>
    </rPh>
    <rPh sb="1" eb="3">
      <t>ニホン</t>
    </rPh>
    <rPh sb="3" eb="5">
      <t>ボウショク</t>
    </rPh>
    <rPh sb="7" eb="9">
      <t>ヘイセイ</t>
    </rPh>
    <rPh sb="11" eb="13">
      <t>ネンド</t>
    </rPh>
    <rPh sb="19" eb="22">
      <t>コウコクリョウ</t>
    </rPh>
    <phoneticPr fontId="1"/>
  </si>
  <si>
    <t>㈱ファイブ・ﾊﾞﾅｰ及びプログラム広告料</t>
    <rPh sb="10" eb="11">
      <t>オヨ</t>
    </rPh>
    <rPh sb="17" eb="20">
      <t>コウコクリョウ</t>
    </rPh>
    <phoneticPr fontId="1"/>
  </si>
  <si>
    <t>新潟法律大学プログラム広告料</t>
    <rPh sb="0" eb="2">
      <t>ニイガタ</t>
    </rPh>
    <rPh sb="2" eb="4">
      <t>ホウリツ</t>
    </rPh>
    <rPh sb="4" eb="6">
      <t>ダイガク</t>
    </rPh>
    <rPh sb="11" eb="14">
      <t>コウコクリョウ</t>
    </rPh>
    <phoneticPr fontId="1"/>
  </si>
  <si>
    <t>預り金</t>
    <rPh sb="0" eb="1">
      <t>アズカ</t>
    </rPh>
    <rPh sb="2" eb="3">
      <t>キン</t>
    </rPh>
    <phoneticPr fontId="1"/>
  </si>
  <si>
    <t>審判委員会講師謝金所得税</t>
    <rPh sb="0" eb="2">
      <t>シンパン</t>
    </rPh>
    <rPh sb="2" eb="5">
      <t>イインカイ</t>
    </rPh>
    <rPh sb="5" eb="7">
      <t>コウシ</t>
    </rPh>
    <rPh sb="7" eb="9">
      <t>シャキン</t>
    </rPh>
    <rPh sb="9" eb="11">
      <t>ショトク</t>
    </rPh>
    <rPh sb="11" eb="12">
      <t>ゼイ</t>
    </rPh>
    <phoneticPr fontId="1"/>
  </si>
  <si>
    <t>ユース育成事業参加料</t>
    <rPh sb="3" eb="5">
      <t>イクセイ</t>
    </rPh>
    <rPh sb="5" eb="7">
      <t>ジギョウ</t>
    </rPh>
    <rPh sb="7" eb="10">
      <t>サンカリョウ</t>
    </rPh>
    <phoneticPr fontId="1"/>
  </si>
  <si>
    <t>JBA-CD級審判員更新講習会</t>
    <rPh sb="6" eb="7">
      <t>キュウ</t>
    </rPh>
    <rPh sb="7" eb="9">
      <t>シンパン</t>
    </rPh>
    <rPh sb="9" eb="10">
      <t>イン</t>
    </rPh>
    <rPh sb="10" eb="12">
      <t>コウシン</t>
    </rPh>
    <rPh sb="12" eb="15">
      <t>コウシュウカイ</t>
    </rPh>
    <phoneticPr fontId="1"/>
  </si>
  <si>
    <t>第１回審判委員会</t>
    <rPh sb="0" eb="1">
      <t>ダイ</t>
    </rPh>
    <rPh sb="2" eb="3">
      <t>カイ</t>
    </rPh>
    <rPh sb="3" eb="5">
      <t>シンパン</t>
    </rPh>
    <rPh sb="5" eb="8">
      <t>イインカイ</t>
    </rPh>
    <phoneticPr fontId="1"/>
  </si>
  <si>
    <t>JBA-B級審判員更新講習会</t>
    <rPh sb="5" eb="6">
      <t>キュウ</t>
    </rPh>
    <rPh sb="6" eb="8">
      <t>シンパン</t>
    </rPh>
    <rPh sb="8" eb="9">
      <t>イン</t>
    </rPh>
    <rPh sb="9" eb="11">
      <t>コウシン</t>
    </rPh>
    <rPh sb="11" eb="14">
      <t>コウシュウカイ</t>
    </rPh>
    <phoneticPr fontId="1"/>
  </si>
  <si>
    <t>（小　　計）</t>
    <rPh sb="1" eb="2">
      <t>ショウ</t>
    </rPh>
    <rPh sb="4" eb="5">
      <t>ケイ</t>
    </rPh>
    <phoneticPr fontId="1"/>
  </si>
  <si>
    <t>平成３０年度　正味財産増減計算書</t>
    <rPh sb="0" eb="2">
      <t>ヘイセイ</t>
    </rPh>
    <rPh sb="4" eb="6">
      <t>ネンド</t>
    </rPh>
    <rPh sb="7" eb="9">
      <t>ショウミ</t>
    </rPh>
    <rPh sb="9" eb="11">
      <t>ザイサン</t>
    </rPh>
    <rPh sb="11" eb="13">
      <t>ゾウゲン</t>
    </rPh>
    <rPh sb="13" eb="16">
      <t>ケイサンショ</t>
    </rPh>
    <phoneticPr fontId="1"/>
  </si>
  <si>
    <t>　　　　　　中体連</t>
    <rPh sb="6" eb="9">
      <t>チュウタイレン</t>
    </rPh>
    <phoneticPr fontId="1"/>
  </si>
  <si>
    <t>　　　　　　ミニ連盟</t>
    <rPh sb="8" eb="10">
      <t>レンメイ</t>
    </rPh>
    <phoneticPr fontId="1"/>
  </si>
  <si>
    <t>　　　　　　社会人連盟</t>
    <rPh sb="6" eb="8">
      <t>シャカイ</t>
    </rPh>
    <rPh sb="8" eb="9">
      <t>ジン</t>
    </rPh>
    <rPh sb="9" eb="11">
      <t>レンメイ</t>
    </rPh>
    <phoneticPr fontId="1"/>
  </si>
  <si>
    <t>　　　　　　大学連</t>
    <rPh sb="6" eb="8">
      <t>ダイガク</t>
    </rPh>
    <rPh sb="8" eb="9">
      <t>レン</t>
    </rPh>
    <phoneticPr fontId="1"/>
  </si>
  <si>
    <t>　　　　　　U-18(高体連）</t>
    <rPh sb="11" eb="14">
      <t>コウタイレン</t>
    </rPh>
    <phoneticPr fontId="1"/>
  </si>
  <si>
    <t>　２０１８年度廃止</t>
    <rPh sb="5" eb="7">
      <t>ネンド</t>
    </rPh>
    <rPh sb="7" eb="9">
      <t>ハイシ</t>
    </rPh>
    <phoneticPr fontId="1"/>
  </si>
  <si>
    <t>　資料４</t>
    <rPh sb="1" eb="3">
      <t>シリョウ</t>
    </rPh>
    <phoneticPr fontId="1"/>
  </si>
  <si>
    <t>　2018年度廃止</t>
    <rPh sb="5" eb="7">
      <t>ネンド</t>
    </rPh>
    <rPh sb="7" eb="9">
      <t>ハイシ</t>
    </rPh>
    <phoneticPr fontId="1"/>
  </si>
  <si>
    <t>　２０１８年度新設</t>
    <rPh sb="5" eb="7">
      <t>ネンド</t>
    </rPh>
    <rPh sb="7" eb="9">
      <t>シンセツ</t>
    </rPh>
    <phoneticPr fontId="1"/>
  </si>
  <si>
    <t>　天皇杯皇后杯大会</t>
    <rPh sb="1" eb="3">
      <t>テンノウ</t>
    </rPh>
    <rPh sb="3" eb="4">
      <t>ハイ</t>
    </rPh>
    <rPh sb="4" eb="7">
      <t>コウゴウハイ</t>
    </rPh>
    <rPh sb="7" eb="9">
      <t>タイカイ</t>
    </rPh>
    <phoneticPr fontId="1"/>
  </si>
  <si>
    <t>　２０１８年度D-fundBに変更</t>
    <rPh sb="5" eb="7">
      <t>ネンド</t>
    </rPh>
    <rPh sb="15" eb="17">
      <t>ヘンコウ</t>
    </rPh>
    <phoneticPr fontId="1"/>
  </si>
  <si>
    <t>　新年祝賀会</t>
    <rPh sb="1" eb="3">
      <t>シンネン</t>
    </rPh>
    <rPh sb="3" eb="6">
      <t>シュクガカイ</t>
    </rPh>
    <phoneticPr fontId="1"/>
  </si>
  <si>
    <t>　県選手権</t>
    <rPh sb="1" eb="2">
      <t>ケン</t>
    </rPh>
    <rPh sb="2" eb="5">
      <t>センシュケン</t>
    </rPh>
    <phoneticPr fontId="1"/>
  </si>
  <si>
    <t>　３×３オープンに計上</t>
    <rPh sb="9" eb="11">
      <t>ケイジョウ</t>
    </rPh>
    <phoneticPr fontId="1"/>
  </si>
  <si>
    <t xml:space="preserve"> </t>
    <phoneticPr fontId="1"/>
  </si>
  <si>
    <t>　　　　計</t>
    <rPh sb="4" eb="5">
      <t>ケイ</t>
    </rPh>
    <phoneticPr fontId="1"/>
  </si>
  <si>
    <t>　　　　受取登録料（日本協会から）</t>
    <rPh sb="4" eb="6">
      <t>ウケトリ</t>
    </rPh>
    <rPh sb="6" eb="8">
      <t>トウロク</t>
    </rPh>
    <rPh sb="8" eb="9">
      <t>リョウ</t>
    </rPh>
    <rPh sb="10" eb="12">
      <t>ニホン</t>
    </rPh>
    <rPh sb="12" eb="14">
      <t>キョウカイ</t>
    </rPh>
    <phoneticPr fontId="1"/>
  </si>
  <si>
    <t>　　　　市町村協会加盟分担金</t>
    <rPh sb="4" eb="7">
      <t>シチョウソン</t>
    </rPh>
    <rPh sb="7" eb="9">
      <t>キョウカイ</t>
    </rPh>
    <rPh sb="9" eb="11">
      <t>カメイ</t>
    </rPh>
    <rPh sb="11" eb="14">
      <t>ブンタンキン</t>
    </rPh>
    <phoneticPr fontId="1"/>
  </si>
  <si>
    <t>新潟県ｽﾎﾟｰﾂ協会委託金</t>
    <rPh sb="0" eb="3">
      <t>ニイガタケン</t>
    </rPh>
    <rPh sb="8" eb="10">
      <t>キョウカイ</t>
    </rPh>
    <rPh sb="10" eb="12">
      <t>イタク</t>
    </rPh>
    <rPh sb="12" eb="13">
      <t>キン</t>
    </rPh>
    <phoneticPr fontId="1"/>
  </si>
  <si>
    <t>　2018年度北信越国体</t>
    <rPh sb="5" eb="7">
      <t>ネンド</t>
    </rPh>
    <rPh sb="7" eb="10">
      <t>ホクシンエツ</t>
    </rPh>
    <rPh sb="10" eb="12">
      <t>コクタイ</t>
    </rPh>
    <phoneticPr fontId="1"/>
  </si>
  <si>
    <t>団体障害保険料個人負担金</t>
    <rPh sb="0" eb="2">
      <t>ダンタイ</t>
    </rPh>
    <rPh sb="2" eb="4">
      <t>ショウガイ</t>
    </rPh>
    <rPh sb="4" eb="6">
      <t>ホケン</t>
    </rPh>
    <rPh sb="6" eb="7">
      <t>リョウ</t>
    </rPh>
    <rPh sb="7" eb="9">
      <t>コジン</t>
    </rPh>
    <rPh sb="9" eb="12">
      <t>フタンキン</t>
    </rPh>
    <phoneticPr fontId="1"/>
  </si>
  <si>
    <t>　新潟県ｽﾎﾟｰﾂ協会委託費</t>
    <rPh sb="1" eb="4">
      <t>ニイガタケン</t>
    </rPh>
    <rPh sb="9" eb="11">
      <t>キョウカイ</t>
    </rPh>
    <rPh sb="11" eb="13">
      <t>イタク</t>
    </rPh>
    <rPh sb="13" eb="14">
      <t>ヒ</t>
    </rPh>
    <phoneticPr fontId="1"/>
  </si>
  <si>
    <t>補償保険及びルールブック</t>
    <rPh sb="0" eb="2">
      <t>ホショウ</t>
    </rPh>
    <rPh sb="2" eb="4">
      <t>ホケン</t>
    </rPh>
    <rPh sb="4" eb="5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</si>
</sst>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;[Red]\-#,##0\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0" fillId="0" borderId="11" xfId="0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38" fontId="5" fillId="0" borderId="0" xfId="1" applyFont="1">
      <alignment vertical="center"/>
    </xf>
    <xf numFmtId="176" fontId="5" fillId="0" borderId="0" xfId="1" applyNumberFormat="1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38" fontId="5" fillId="0" borderId="4" xfId="1" applyFont="1" applyBorder="1">
      <alignment vertical="center"/>
    </xf>
    <xf numFmtId="176" fontId="5" fillId="0" borderId="0" xfId="0" applyNumberFormat="1" applyFont="1">
      <alignment vertical="center"/>
    </xf>
    <xf numFmtId="38" fontId="5" fillId="0" borderId="8" xfId="1" applyFont="1" applyBorder="1">
      <alignment vertical="center"/>
    </xf>
    <xf numFmtId="0" fontId="5" fillId="0" borderId="10" xfId="0" applyFont="1" applyBorder="1">
      <alignment vertical="center"/>
    </xf>
    <xf numFmtId="0" fontId="0" fillId="0" borderId="12" xfId="0" applyBorder="1">
      <alignment vertical="center"/>
    </xf>
    <xf numFmtId="38" fontId="5" fillId="0" borderId="6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3" xfId="1" applyFont="1" applyBorder="1">
      <alignment vertical="center"/>
    </xf>
    <xf numFmtId="0" fontId="5" fillId="0" borderId="15" xfId="0" applyFont="1" applyBorder="1">
      <alignment vertical="center"/>
    </xf>
    <xf numFmtId="38" fontId="5" fillId="0" borderId="11" xfId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176" fontId="5" fillId="0" borderId="11" xfId="1" applyNumberFormat="1" applyFont="1" applyBorder="1">
      <alignment vertical="center"/>
    </xf>
    <xf numFmtId="0" fontId="0" fillId="0" borderId="13" xfId="0" applyBorder="1">
      <alignment vertical="center"/>
    </xf>
    <xf numFmtId="176" fontId="5" fillId="0" borderId="4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9" fillId="0" borderId="2" xfId="0" applyFont="1" applyBorder="1">
      <alignment vertical="center"/>
    </xf>
    <xf numFmtId="176" fontId="5" fillId="0" borderId="8" xfId="1" applyNumberFormat="1" applyFont="1" applyBorder="1">
      <alignment vertical="center"/>
    </xf>
    <xf numFmtId="38" fontId="5" fillId="0" borderId="10" xfId="1" applyFont="1" applyBorder="1">
      <alignment vertical="center"/>
    </xf>
    <xf numFmtId="0" fontId="0" fillId="0" borderId="10" xfId="0" applyBorder="1">
      <alignment vertical="center"/>
    </xf>
    <xf numFmtId="0" fontId="7" fillId="0" borderId="12" xfId="0" applyFont="1" applyBorder="1">
      <alignment vertical="center"/>
    </xf>
    <xf numFmtId="0" fontId="7" fillId="0" borderId="10" xfId="0" applyFont="1" applyBorder="1">
      <alignment vertical="center"/>
    </xf>
    <xf numFmtId="177" fontId="5" fillId="0" borderId="0" xfId="1" applyNumberFormat="1" applyFont="1">
      <alignment vertical="center"/>
    </xf>
    <xf numFmtId="0" fontId="10" fillId="0" borderId="16" xfId="0" applyFont="1" applyBorder="1">
      <alignment vertical="center"/>
    </xf>
    <xf numFmtId="0" fontId="6" fillId="0" borderId="18" xfId="0" applyFont="1" applyBorder="1" applyAlignment="1">
      <alignment vertical="center" shrinkToFit="1"/>
    </xf>
    <xf numFmtId="176" fontId="5" fillId="0" borderId="5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6" fontId="5" fillId="0" borderId="13" xfId="1" applyNumberFormat="1" applyFont="1" applyBorder="1">
      <alignment vertical="center"/>
    </xf>
    <xf numFmtId="0" fontId="5" fillId="0" borderId="18" xfId="0" applyFont="1" applyBorder="1" applyAlignment="1">
      <alignment vertical="center" shrinkToFit="1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6" xfId="0" applyFont="1" applyBorder="1">
      <alignment vertical="center"/>
    </xf>
    <xf numFmtId="0" fontId="9" fillId="0" borderId="1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38" fontId="5" fillId="0" borderId="3" xfId="0" applyNumberFormat="1" applyFont="1" applyBorder="1">
      <alignment vertical="center"/>
    </xf>
    <xf numFmtId="38" fontId="5" fillId="0" borderId="4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38" fontId="5" fillId="0" borderId="0" xfId="0" applyNumberFormat="1" applyFont="1">
      <alignment vertical="center"/>
    </xf>
    <xf numFmtId="38" fontId="2" fillId="0" borderId="0" xfId="1">
      <alignment vertical="center"/>
    </xf>
    <xf numFmtId="0" fontId="5" fillId="0" borderId="20" xfId="0" applyFont="1" applyBorder="1">
      <alignment vertical="center"/>
    </xf>
    <xf numFmtId="38" fontId="5" fillId="0" borderId="21" xfId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176" fontId="5" fillId="0" borderId="21" xfId="1" applyNumberFormat="1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0" xfId="0">
      <alignment vertical="center"/>
    </xf>
    <xf numFmtId="38" fontId="5" fillId="0" borderId="0" xfId="1" applyFont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38" fontId="5" fillId="0" borderId="0" xfId="1" applyFont="1">
      <alignment vertical="center"/>
    </xf>
    <xf numFmtId="0" fontId="0" fillId="0" borderId="0" xfId="0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0" fillId="0" borderId="0" xfId="0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38" fontId="5" fillId="0" borderId="0" xfId="1" applyFont="1">
      <alignment vertical="center"/>
    </xf>
    <xf numFmtId="0" fontId="0" fillId="0" borderId="0" xfId="0">
      <alignment vertical="center"/>
    </xf>
    <xf numFmtId="176" fontId="5" fillId="0" borderId="0" xfId="1" applyNumberFormat="1" applyFont="1">
      <alignment vertical="center"/>
    </xf>
    <xf numFmtId="0" fontId="5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38" fontId="5" fillId="0" borderId="0" xfId="1" applyFont="1">
      <alignment vertical="center"/>
    </xf>
    <xf numFmtId="176" fontId="5" fillId="0" borderId="0" xfId="1" applyNumberFormat="1" applyFont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1" applyNumberFormat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0" xfId="1" applyFont="1">
      <alignment vertical="center"/>
    </xf>
    <xf numFmtId="0" fontId="0" fillId="0" borderId="0" xfId="0">
      <alignment vertical="center"/>
    </xf>
    <xf numFmtId="176" fontId="5" fillId="0" borderId="0" xfId="1" applyNumberFormat="1" applyFont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177" fontId="5" fillId="0" borderId="0" xfId="1" applyNumberFormat="1" applyFont="1" applyAlignment="1">
      <alignment horizontal="right" vertical="center"/>
    </xf>
    <xf numFmtId="0" fontId="3" fillId="0" borderId="0" xfId="0" applyFont="1" applyFill="1">
      <alignment vertical="center"/>
    </xf>
    <xf numFmtId="0" fontId="5" fillId="0" borderId="8" xfId="0" applyFont="1" applyFill="1" applyBorder="1">
      <alignment vertical="center"/>
    </xf>
    <xf numFmtId="0" fontId="5" fillId="0" borderId="0" xfId="0" applyFont="1" applyFill="1">
      <alignment vertical="center"/>
    </xf>
    <xf numFmtId="38" fontId="5" fillId="0" borderId="0" xfId="1" applyFont="1" applyFill="1">
      <alignment vertical="center"/>
    </xf>
    <xf numFmtId="38" fontId="5" fillId="0" borderId="4" xfId="0" applyNumberFormat="1" applyFont="1" applyFill="1" applyBorder="1">
      <alignment vertical="center"/>
    </xf>
    <xf numFmtId="0" fontId="0" fillId="0" borderId="0" xfId="0" applyFill="1">
      <alignment vertical="center"/>
    </xf>
    <xf numFmtId="38" fontId="11" fillId="0" borderId="0" xfId="1" applyFont="1" applyFill="1">
      <alignment vertical="center"/>
    </xf>
    <xf numFmtId="38" fontId="11" fillId="0" borderId="11" xfId="1" applyFont="1" applyFill="1" applyBorder="1">
      <alignment vertical="center"/>
    </xf>
    <xf numFmtId="0" fontId="9" fillId="0" borderId="17" xfId="0" applyFont="1" applyBorder="1">
      <alignment vertical="center"/>
    </xf>
    <xf numFmtId="38" fontId="5" fillId="0" borderId="0" xfId="1" applyFont="1">
      <alignment vertical="center"/>
    </xf>
    <xf numFmtId="0" fontId="0" fillId="0" borderId="0" xfId="0">
      <alignment vertical="center"/>
    </xf>
    <xf numFmtId="176" fontId="5" fillId="0" borderId="0" xfId="1" applyNumberFormat="1" applyFont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7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176" fontId="5" fillId="0" borderId="0" xfId="1" applyNumberFormat="1" applyFont="1">
      <alignment vertical="center"/>
    </xf>
    <xf numFmtId="38" fontId="5" fillId="0" borderId="0" xfId="1" applyFont="1">
      <alignment vertical="center"/>
    </xf>
    <xf numFmtId="0" fontId="0" fillId="0" borderId="0" xfId="0">
      <alignment vertical="center"/>
    </xf>
    <xf numFmtId="176" fontId="5" fillId="0" borderId="0" xfId="1" applyNumberFormat="1" applyFont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38" fontId="11" fillId="0" borderId="0" xfId="1" applyFont="1">
      <alignment vertical="center"/>
    </xf>
    <xf numFmtId="38" fontId="11" fillId="0" borderId="4" xfId="1" applyFont="1" applyBorder="1">
      <alignment vertical="center"/>
    </xf>
    <xf numFmtId="176" fontId="11" fillId="0" borderId="4" xfId="1" applyNumberFormat="1" applyFont="1" applyBorder="1">
      <alignment vertical="center"/>
    </xf>
    <xf numFmtId="38" fontId="5" fillId="0" borderId="0" xfId="1" applyFont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38" fontId="5" fillId="0" borderId="0" xfId="1" applyFont="1" applyFill="1" applyBorder="1">
      <alignment vertical="center"/>
    </xf>
    <xf numFmtId="0" fontId="9" fillId="0" borderId="18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8" fillId="0" borderId="6" xfId="0" applyNumberFormat="1" applyFont="1" applyBorder="1">
      <alignment vertical="center"/>
    </xf>
    <xf numFmtId="0" fontId="8" fillId="0" borderId="18" xfId="0" applyFont="1" applyBorder="1">
      <alignment vertical="center"/>
    </xf>
    <xf numFmtId="0" fontId="8" fillId="0" borderId="2" xfId="0" applyFont="1" applyBorder="1">
      <alignment vertical="center"/>
    </xf>
    <xf numFmtId="38" fontId="5" fillId="0" borderId="0" xfId="1" applyFont="1">
      <alignment vertical="center"/>
    </xf>
    <xf numFmtId="0" fontId="0" fillId="0" borderId="0" xfId="0">
      <alignment vertical="center"/>
    </xf>
    <xf numFmtId="176" fontId="5" fillId="0" borderId="0" xfId="1" applyNumberFormat="1" applyFont="1">
      <alignment vertical="center"/>
    </xf>
    <xf numFmtId="176" fontId="0" fillId="0" borderId="0" xfId="1" applyNumberFormat="1" applyFont="1">
      <alignment vertical="center"/>
    </xf>
    <xf numFmtId="38" fontId="5" fillId="0" borderId="0" xfId="1" applyFont="1" applyFill="1">
      <alignment vertical="center"/>
    </xf>
    <xf numFmtId="38" fontId="0" fillId="0" borderId="0" xfId="0" applyNumberFormat="1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12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P72"/>
  <sheetViews>
    <sheetView topLeftCell="B1" workbookViewId="0">
      <selection activeCell="R32" sqref="R32"/>
    </sheetView>
  </sheetViews>
  <sheetFormatPr defaultRowHeight="18.75" x14ac:dyDescent="0.4"/>
  <cols>
    <col min="6" max="6" width="0.25" customWidth="1"/>
    <col min="7" max="7" width="1.625" customWidth="1"/>
    <col min="8" max="8" width="9.625" style="122" customWidth="1"/>
    <col min="9" max="9" width="2" customWidth="1"/>
    <col min="10" max="10" width="1.625" customWidth="1"/>
    <col min="11" max="11" width="9.625" customWidth="1"/>
    <col min="12" max="12" width="1.625" customWidth="1"/>
    <col min="13" max="13" width="1.5" customWidth="1"/>
    <col min="14" max="14" width="9.625" customWidth="1"/>
    <col min="15" max="15" width="1.5" customWidth="1"/>
    <col min="16" max="16" width="17.875" customWidth="1"/>
    <col min="18" max="18" width="12.125" bestFit="1" customWidth="1"/>
  </cols>
  <sheetData>
    <row r="1" spans="3:16" x14ac:dyDescent="0.4">
      <c r="C1" s="160" t="s">
        <v>269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3:16" x14ac:dyDescent="0.4">
      <c r="C2" s="160" t="s">
        <v>68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3:16" x14ac:dyDescent="0.4">
      <c r="C3" s="4" t="s">
        <v>0</v>
      </c>
      <c r="D3" s="4"/>
      <c r="E3" s="4"/>
      <c r="F3" s="4"/>
      <c r="G3" s="2"/>
      <c r="H3" s="117"/>
      <c r="I3" s="2"/>
      <c r="J3" s="2"/>
      <c r="K3" s="2"/>
      <c r="L3" s="2"/>
      <c r="M3" s="2"/>
      <c r="N3" s="2"/>
      <c r="O3" s="2"/>
      <c r="P3" s="65"/>
    </row>
    <row r="4" spans="3:16" x14ac:dyDescent="0.4">
      <c r="C4" s="4" t="s">
        <v>1</v>
      </c>
      <c r="D4" s="4"/>
      <c r="E4" s="4"/>
      <c r="F4" s="4"/>
      <c r="G4" s="2"/>
      <c r="H4" s="117"/>
      <c r="I4" s="2"/>
      <c r="J4" s="2"/>
      <c r="K4" s="2"/>
      <c r="L4" s="2"/>
      <c r="M4" s="2"/>
      <c r="O4" s="2"/>
      <c r="P4" s="3" t="s">
        <v>12</v>
      </c>
    </row>
    <row r="5" spans="3:16" x14ac:dyDescent="0.4">
      <c r="C5" s="163" t="s">
        <v>11</v>
      </c>
      <c r="D5" s="164"/>
      <c r="E5" s="164"/>
      <c r="F5" s="165"/>
      <c r="G5" s="162" t="s">
        <v>246</v>
      </c>
      <c r="H5" s="162"/>
      <c r="I5" s="162"/>
      <c r="J5" s="162" t="s">
        <v>247</v>
      </c>
      <c r="K5" s="162"/>
      <c r="L5" s="162"/>
      <c r="M5" s="163" t="s">
        <v>10</v>
      </c>
      <c r="N5" s="164"/>
      <c r="O5" s="165"/>
      <c r="P5" s="32" t="s">
        <v>66</v>
      </c>
    </row>
    <row r="6" spans="3:16" ht="15" customHeight="1" x14ac:dyDescent="0.4">
      <c r="C6" s="5" t="s">
        <v>2</v>
      </c>
      <c r="D6" s="6"/>
      <c r="E6" s="6"/>
      <c r="F6" s="6"/>
      <c r="G6" s="5"/>
      <c r="H6" s="118"/>
      <c r="I6" s="6"/>
      <c r="J6" s="5"/>
      <c r="K6" s="6"/>
      <c r="L6" s="7"/>
      <c r="M6" s="6"/>
      <c r="N6" s="6"/>
      <c r="O6" s="7"/>
      <c r="P6" s="125"/>
    </row>
    <row r="7" spans="3:16" ht="15" customHeight="1" x14ac:dyDescent="0.4">
      <c r="C7" s="8" t="s">
        <v>3</v>
      </c>
      <c r="D7" s="9"/>
      <c r="E7" s="9"/>
      <c r="F7" s="9"/>
      <c r="G7" s="8"/>
      <c r="H7" s="119"/>
      <c r="I7" s="9"/>
      <c r="J7" s="8"/>
      <c r="K7" s="9"/>
      <c r="L7" s="10"/>
      <c r="M7" s="9"/>
      <c r="N7" s="9"/>
      <c r="O7" s="10"/>
      <c r="P7" s="55"/>
    </row>
    <row r="8" spans="3:16" ht="15" customHeight="1" x14ac:dyDescent="0.4">
      <c r="C8" s="8" t="s">
        <v>4</v>
      </c>
      <c r="D8" s="9"/>
      <c r="E8" s="9"/>
      <c r="F8" s="9"/>
      <c r="G8" s="8"/>
      <c r="H8" s="119"/>
      <c r="I8" s="9"/>
      <c r="J8" s="8"/>
      <c r="K8" s="9"/>
      <c r="L8" s="10"/>
      <c r="M8" s="9"/>
      <c r="N8" s="9"/>
      <c r="O8" s="10"/>
      <c r="P8" s="55"/>
    </row>
    <row r="9" spans="3:16" ht="15" customHeight="1" x14ac:dyDescent="0.4">
      <c r="C9" s="8" t="s">
        <v>230</v>
      </c>
      <c r="D9" s="9"/>
      <c r="E9" s="9"/>
      <c r="F9" s="9"/>
      <c r="G9" s="8" t="s">
        <v>8</v>
      </c>
      <c r="H9" s="119">
        <f>H10</f>
        <v>24</v>
      </c>
      <c r="I9" s="9" t="s">
        <v>9</v>
      </c>
      <c r="J9" s="8" t="s">
        <v>8</v>
      </c>
      <c r="K9" s="9">
        <v>24</v>
      </c>
      <c r="L9" s="10" t="s">
        <v>9</v>
      </c>
      <c r="M9" s="114" t="s">
        <v>8</v>
      </c>
      <c r="N9" s="9">
        <v>0</v>
      </c>
      <c r="O9" s="10" t="s">
        <v>9</v>
      </c>
      <c r="P9" s="55"/>
    </row>
    <row r="10" spans="3:16" ht="15" customHeight="1" x14ac:dyDescent="0.4">
      <c r="C10" s="8" t="s">
        <v>231</v>
      </c>
      <c r="D10" s="9"/>
      <c r="E10" s="9"/>
      <c r="F10" s="9"/>
      <c r="G10" s="8"/>
      <c r="H10" s="119">
        <v>24</v>
      </c>
      <c r="I10" s="9"/>
      <c r="J10" s="8"/>
      <c r="K10" s="9">
        <v>24</v>
      </c>
      <c r="L10" s="10"/>
      <c r="M10" s="9"/>
      <c r="N10" s="9">
        <f>H10-K10</f>
        <v>0</v>
      </c>
      <c r="O10" s="10"/>
      <c r="P10" s="55"/>
    </row>
    <row r="11" spans="3:16" ht="15" customHeight="1" x14ac:dyDescent="0.4">
      <c r="C11" s="8" t="s">
        <v>286</v>
      </c>
      <c r="D11" s="9"/>
      <c r="E11" s="9"/>
      <c r="F11" s="9"/>
      <c r="G11" s="8"/>
      <c r="H11" s="120">
        <v>10659500</v>
      </c>
      <c r="I11" s="9"/>
      <c r="J11" s="8"/>
      <c r="K11" s="11">
        <v>13623700</v>
      </c>
      <c r="L11" s="10"/>
      <c r="M11" s="9"/>
      <c r="N11" s="12">
        <f>H11-K11</f>
        <v>-2964200</v>
      </c>
      <c r="O11" s="10"/>
      <c r="P11" s="52"/>
    </row>
    <row r="12" spans="3:16" ht="15" customHeight="1" x14ac:dyDescent="0.4">
      <c r="C12" s="8" t="s">
        <v>287</v>
      </c>
      <c r="D12" s="9"/>
      <c r="E12" s="9"/>
      <c r="F12" s="9"/>
      <c r="G12" s="8"/>
      <c r="H12" s="120">
        <v>420000</v>
      </c>
      <c r="I12" s="9"/>
      <c r="J12" s="8"/>
      <c r="K12" s="11">
        <v>400000</v>
      </c>
      <c r="L12" s="10"/>
      <c r="M12" s="9"/>
      <c r="N12" s="137">
        <f t="shared" ref="N12:N22" si="0">H12-K12</f>
        <v>20000</v>
      </c>
      <c r="O12" s="10"/>
      <c r="P12" s="52"/>
    </row>
    <row r="13" spans="3:16" ht="15" customHeight="1" x14ac:dyDescent="0.4">
      <c r="C13" s="8" t="s">
        <v>71</v>
      </c>
      <c r="D13" s="9"/>
      <c r="E13" s="9"/>
      <c r="F13" s="9"/>
      <c r="G13" s="8"/>
      <c r="H13" s="120">
        <v>6426000</v>
      </c>
      <c r="I13" s="9"/>
      <c r="J13" s="8"/>
      <c r="K13" s="11">
        <v>4467000</v>
      </c>
      <c r="L13" s="10"/>
      <c r="M13" s="9"/>
      <c r="N13" s="137">
        <f t="shared" si="0"/>
        <v>1959000</v>
      </c>
      <c r="O13" s="10"/>
      <c r="P13" s="52" t="s">
        <v>288</v>
      </c>
    </row>
    <row r="14" spans="3:16" ht="15" customHeight="1" x14ac:dyDescent="0.4">
      <c r="C14" s="8" t="s">
        <v>98</v>
      </c>
      <c r="D14" s="9"/>
      <c r="E14" s="9"/>
      <c r="F14" s="9"/>
      <c r="G14" s="144" t="s">
        <v>8</v>
      </c>
      <c r="H14" s="120">
        <f>SUM(H15:H31)</f>
        <v>13925265</v>
      </c>
      <c r="I14" s="145" t="s">
        <v>9</v>
      </c>
      <c r="J14" s="8" t="s">
        <v>8</v>
      </c>
      <c r="K14" s="11">
        <f>K15+K17+K18+K19+K20+K21+K22+K24+K25+K26+K27+K28+K29+K31+K23</f>
        <v>12324752</v>
      </c>
      <c r="L14" s="9" t="s">
        <v>9</v>
      </c>
      <c r="M14" s="8" t="s">
        <v>8</v>
      </c>
      <c r="N14" s="137">
        <f t="shared" si="0"/>
        <v>1600513</v>
      </c>
      <c r="O14" s="9" t="s">
        <v>9</v>
      </c>
      <c r="P14" s="52"/>
    </row>
    <row r="15" spans="3:16" ht="15" customHeight="1" x14ac:dyDescent="0.4">
      <c r="C15" s="8" t="s">
        <v>72</v>
      </c>
      <c r="D15" s="9"/>
      <c r="E15" s="9"/>
      <c r="F15" s="9"/>
      <c r="G15" s="8"/>
      <c r="H15" s="120">
        <v>500000</v>
      </c>
      <c r="I15" s="9"/>
      <c r="J15" s="8"/>
      <c r="K15" s="11">
        <v>0</v>
      </c>
      <c r="L15" s="10"/>
      <c r="M15" s="9"/>
      <c r="N15" s="137">
        <f t="shared" si="0"/>
        <v>500000</v>
      </c>
      <c r="O15" s="10"/>
      <c r="P15" s="55"/>
    </row>
    <row r="16" spans="3:16" ht="15" customHeight="1" x14ac:dyDescent="0.4">
      <c r="C16" s="8" t="s">
        <v>73</v>
      </c>
      <c r="D16" s="9"/>
      <c r="E16" s="9"/>
      <c r="F16" s="9"/>
      <c r="G16" s="8"/>
      <c r="H16" s="120">
        <v>569900</v>
      </c>
      <c r="I16" s="9"/>
      <c r="J16" s="8"/>
      <c r="K16" s="11">
        <v>0</v>
      </c>
      <c r="L16" s="10"/>
      <c r="M16" s="9"/>
      <c r="N16" s="137">
        <f t="shared" si="0"/>
        <v>569900</v>
      </c>
      <c r="O16" s="10"/>
      <c r="P16" s="55"/>
    </row>
    <row r="17" spans="3:16" ht="15" customHeight="1" x14ac:dyDescent="0.4">
      <c r="C17" s="8" t="s">
        <v>74</v>
      </c>
      <c r="D17" s="9"/>
      <c r="E17" s="9"/>
      <c r="F17" s="9"/>
      <c r="G17" s="8"/>
      <c r="H17" s="120">
        <v>455600</v>
      </c>
      <c r="I17" s="9"/>
      <c r="J17" s="8"/>
      <c r="K17" s="11">
        <v>0</v>
      </c>
      <c r="L17" s="10"/>
      <c r="M17" s="9"/>
      <c r="N17" s="137">
        <f t="shared" si="0"/>
        <v>455600</v>
      </c>
      <c r="O17" s="10"/>
      <c r="P17" s="55"/>
    </row>
    <row r="18" spans="3:16" ht="15" customHeight="1" x14ac:dyDescent="0.4">
      <c r="C18" s="8" t="s">
        <v>75</v>
      </c>
      <c r="D18" s="9"/>
      <c r="E18" s="9"/>
      <c r="F18" s="9"/>
      <c r="G18" s="8"/>
      <c r="H18" s="120">
        <v>550300</v>
      </c>
      <c r="I18" s="9"/>
      <c r="J18" s="8"/>
      <c r="K18" s="11">
        <v>0</v>
      </c>
      <c r="L18" s="10"/>
      <c r="M18" s="9"/>
      <c r="N18" s="137">
        <f t="shared" si="0"/>
        <v>550300</v>
      </c>
      <c r="O18" s="10"/>
      <c r="P18" s="55"/>
    </row>
    <row r="19" spans="3:16" ht="15" customHeight="1" x14ac:dyDescent="0.4">
      <c r="C19" s="8" t="s">
        <v>76</v>
      </c>
      <c r="D19" s="9"/>
      <c r="E19" s="9"/>
      <c r="F19" s="9"/>
      <c r="G19" s="8"/>
      <c r="H19" s="120">
        <v>2142000</v>
      </c>
      <c r="I19" s="9"/>
      <c r="J19" s="8"/>
      <c r="K19" s="11">
        <v>2102500</v>
      </c>
      <c r="L19" s="10"/>
      <c r="M19" s="9"/>
      <c r="N19" s="137">
        <f t="shared" si="0"/>
        <v>39500</v>
      </c>
      <c r="O19" s="10"/>
      <c r="P19" s="55"/>
    </row>
    <row r="20" spans="3:16" ht="15" customHeight="1" x14ac:dyDescent="0.4">
      <c r="C20" s="8" t="s">
        <v>77</v>
      </c>
      <c r="D20" s="9"/>
      <c r="E20" s="9"/>
      <c r="F20" s="9"/>
      <c r="G20" s="8"/>
      <c r="H20" s="120">
        <v>2892200</v>
      </c>
      <c r="I20" s="9"/>
      <c r="J20" s="8"/>
      <c r="K20" s="11">
        <v>2640600</v>
      </c>
      <c r="L20" s="10"/>
      <c r="M20" s="9"/>
      <c r="N20" s="137">
        <f t="shared" si="0"/>
        <v>251600</v>
      </c>
      <c r="O20" s="10"/>
      <c r="P20" s="55"/>
    </row>
    <row r="21" spans="3:16" ht="15" customHeight="1" x14ac:dyDescent="0.4">
      <c r="C21" s="8" t="s">
        <v>78</v>
      </c>
      <c r="D21" s="9"/>
      <c r="E21" s="9"/>
      <c r="F21" s="9"/>
      <c r="G21" s="8"/>
      <c r="H21" s="120">
        <v>3559200</v>
      </c>
      <c r="I21" s="9"/>
      <c r="J21" s="8"/>
      <c r="K21" s="11">
        <v>2872600</v>
      </c>
      <c r="L21" s="10"/>
      <c r="M21" s="9"/>
      <c r="N21" s="137">
        <f t="shared" si="0"/>
        <v>686600</v>
      </c>
      <c r="O21" s="10"/>
      <c r="P21" s="55"/>
    </row>
    <row r="22" spans="3:16" ht="15" customHeight="1" x14ac:dyDescent="0.4">
      <c r="C22" s="8" t="s">
        <v>79</v>
      </c>
      <c r="D22" s="9"/>
      <c r="E22" s="9"/>
      <c r="F22" s="9"/>
      <c r="G22" s="8"/>
      <c r="H22" s="120">
        <v>615000</v>
      </c>
      <c r="I22" s="9"/>
      <c r="J22" s="8"/>
      <c r="K22" s="11">
        <v>533000</v>
      </c>
      <c r="L22" s="10"/>
      <c r="M22" s="9"/>
      <c r="N22" s="137">
        <f t="shared" si="0"/>
        <v>82000</v>
      </c>
      <c r="O22" s="10"/>
      <c r="P22" s="55"/>
    </row>
    <row r="23" spans="3:16" ht="15" customHeight="1" x14ac:dyDescent="0.4">
      <c r="C23" s="8" t="s">
        <v>227</v>
      </c>
      <c r="D23" s="9"/>
      <c r="E23" s="9"/>
      <c r="F23" s="9"/>
      <c r="G23" s="8"/>
      <c r="H23" s="120">
        <v>0</v>
      </c>
      <c r="I23" s="9"/>
      <c r="J23" s="8"/>
      <c r="K23" s="11">
        <v>20000</v>
      </c>
      <c r="L23" s="10"/>
      <c r="M23" s="9"/>
      <c r="N23" s="12">
        <f t="shared" ref="N23:N26" si="1">H23-K23</f>
        <v>-20000</v>
      </c>
      <c r="O23" s="10"/>
      <c r="P23" s="52" t="s">
        <v>277</v>
      </c>
    </row>
    <row r="24" spans="3:16" ht="15" customHeight="1" x14ac:dyDescent="0.4">
      <c r="C24" s="8" t="s">
        <v>80</v>
      </c>
      <c r="D24" s="9"/>
      <c r="E24" s="9"/>
      <c r="F24" s="9"/>
      <c r="G24" s="8"/>
      <c r="H24" s="120">
        <v>720000</v>
      </c>
      <c r="I24" s="9"/>
      <c r="J24" s="8"/>
      <c r="K24" s="11">
        <v>624000</v>
      </c>
      <c r="L24" s="10"/>
      <c r="M24" s="9"/>
      <c r="N24" s="137">
        <f t="shared" si="1"/>
        <v>96000</v>
      </c>
      <c r="O24" s="10"/>
      <c r="P24" s="55"/>
    </row>
    <row r="25" spans="3:16" ht="15" customHeight="1" x14ac:dyDescent="0.4">
      <c r="C25" s="8" t="s">
        <v>81</v>
      </c>
      <c r="D25" s="9"/>
      <c r="E25" s="9"/>
      <c r="F25" s="9"/>
      <c r="G25" s="8"/>
      <c r="H25" s="120">
        <v>465000</v>
      </c>
      <c r="I25" s="9"/>
      <c r="J25" s="8"/>
      <c r="K25" s="11">
        <v>0</v>
      </c>
      <c r="L25" s="10"/>
      <c r="M25" s="9"/>
      <c r="N25" s="137">
        <f t="shared" si="1"/>
        <v>465000</v>
      </c>
      <c r="O25" s="10"/>
      <c r="P25" s="55"/>
    </row>
    <row r="26" spans="3:16" ht="15" customHeight="1" x14ac:dyDescent="0.4">
      <c r="C26" s="8" t="s">
        <v>82</v>
      </c>
      <c r="D26" s="9"/>
      <c r="E26" s="9"/>
      <c r="F26" s="9"/>
      <c r="G26" s="8"/>
      <c r="H26" s="120">
        <v>60000</v>
      </c>
      <c r="I26" s="9"/>
      <c r="J26" s="8"/>
      <c r="K26" s="11">
        <v>0</v>
      </c>
      <c r="L26" s="10"/>
      <c r="M26" s="9"/>
      <c r="N26" s="137">
        <f t="shared" si="1"/>
        <v>60000</v>
      </c>
      <c r="O26" s="10"/>
      <c r="P26" s="55"/>
    </row>
    <row r="27" spans="3:16" ht="15" customHeight="1" x14ac:dyDescent="0.4">
      <c r="C27" s="8" t="s">
        <v>84</v>
      </c>
      <c r="D27" s="9"/>
      <c r="E27" s="9"/>
      <c r="F27" s="9"/>
      <c r="G27" s="8"/>
      <c r="H27" s="158">
        <v>157000</v>
      </c>
      <c r="I27" s="9"/>
      <c r="J27" s="8"/>
      <c r="K27" s="154">
        <v>76000</v>
      </c>
      <c r="L27" s="10"/>
      <c r="M27" s="9"/>
      <c r="N27" s="156">
        <f>H27-K27</f>
        <v>81000</v>
      </c>
      <c r="O27" s="10"/>
      <c r="P27" s="147"/>
    </row>
    <row r="28" spans="3:16" ht="15" customHeight="1" x14ac:dyDescent="0.4">
      <c r="C28" s="8" t="s">
        <v>83</v>
      </c>
      <c r="D28" s="9"/>
      <c r="E28" s="9"/>
      <c r="F28" s="9"/>
      <c r="G28" s="8"/>
      <c r="H28" s="159"/>
      <c r="I28" s="9"/>
      <c r="J28" s="8"/>
      <c r="K28" s="155"/>
      <c r="L28" s="10"/>
      <c r="M28" s="9"/>
      <c r="N28" s="157"/>
      <c r="O28" s="10"/>
      <c r="P28" s="148"/>
    </row>
    <row r="29" spans="3:16" ht="15" customHeight="1" x14ac:dyDescent="0.4">
      <c r="C29" s="8" t="s">
        <v>85</v>
      </c>
      <c r="D29" s="9"/>
      <c r="E29" s="9"/>
      <c r="F29" s="9"/>
      <c r="G29" s="8"/>
      <c r="H29" s="120">
        <v>209000</v>
      </c>
      <c r="I29" s="9"/>
      <c r="J29" s="8"/>
      <c r="K29" s="11">
        <v>0</v>
      </c>
      <c r="L29" s="10"/>
      <c r="M29" s="9"/>
      <c r="N29" s="12">
        <f>H29-K29</f>
        <v>209000</v>
      </c>
      <c r="O29" s="10"/>
      <c r="P29" s="55"/>
    </row>
    <row r="30" spans="3:16" s="90" customFormat="1" ht="15" customHeight="1" x14ac:dyDescent="0.4">
      <c r="C30" s="91" t="s">
        <v>248</v>
      </c>
      <c r="D30" s="92"/>
      <c r="E30" s="92"/>
      <c r="F30" s="92"/>
      <c r="G30" s="91"/>
      <c r="H30" s="120">
        <v>191065</v>
      </c>
      <c r="I30" s="92"/>
      <c r="J30" s="91"/>
      <c r="K30" s="89">
        <v>0</v>
      </c>
      <c r="L30" s="10"/>
      <c r="M30" s="92"/>
      <c r="N30" s="137">
        <f t="shared" ref="N30:N31" si="2">H30-K30</f>
        <v>191065</v>
      </c>
      <c r="O30" s="10"/>
      <c r="P30" s="55"/>
    </row>
    <row r="31" spans="3:16" ht="15" customHeight="1" x14ac:dyDescent="0.4">
      <c r="C31" s="144" t="s">
        <v>86</v>
      </c>
      <c r="D31" s="97"/>
      <c r="E31" s="97"/>
      <c r="F31" s="97"/>
      <c r="G31" s="144"/>
      <c r="H31" s="146">
        <v>839000</v>
      </c>
      <c r="I31" s="97"/>
      <c r="J31" s="144"/>
      <c r="K31" s="110">
        <v>3456052</v>
      </c>
      <c r="L31" s="10"/>
      <c r="M31" s="97"/>
      <c r="N31" s="109">
        <f t="shared" si="2"/>
        <v>-2617052</v>
      </c>
      <c r="O31" s="10"/>
      <c r="P31" s="52" t="s">
        <v>289</v>
      </c>
    </row>
    <row r="32" spans="3:16" ht="15" customHeight="1" x14ac:dyDescent="0.4">
      <c r="C32" s="144" t="s">
        <v>13</v>
      </c>
      <c r="D32" s="97"/>
      <c r="E32" s="97"/>
      <c r="F32" s="97"/>
      <c r="G32" s="144" t="s">
        <v>99</v>
      </c>
      <c r="H32" s="146">
        <f>SUM(H33:H46)</f>
        <v>8462794</v>
      </c>
      <c r="I32" s="97" t="s">
        <v>100</v>
      </c>
      <c r="J32" s="144" t="s">
        <v>99</v>
      </c>
      <c r="K32" s="110">
        <f>SUM(K33:K46)</f>
        <v>3063640</v>
      </c>
      <c r="L32" s="97" t="s">
        <v>100</v>
      </c>
      <c r="M32" s="144" t="s">
        <v>99</v>
      </c>
      <c r="N32" s="110">
        <f>SUM(N33:N46)</f>
        <v>5399154</v>
      </c>
      <c r="O32" s="97" t="s">
        <v>100</v>
      </c>
      <c r="P32" s="52"/>
    </row>
    <row r="33" spans="3:16" ht="15" customHeight="1" x14ac:dyDescent="0.4">
      <c r="C33" s="8" t="s">
        <v>14</v>
      </c>
      <c r="D33" s="9"/>
      <c r="E33" s="9"/>
      <c r="F33" s="9"/>
      <c r="G33" s="8"/>
      <c r="H33" s="120">
        <v>1978000</v>
      </c>
      <c r="I33" s="9"/>
      <c r="J33" s="8"/>
      <c r="K33" s="11">
        <v>1300000</v>
      </c>
      <c r="L33" s="10"/>
      <c r="M33" s="9"/>
      <c r="N33" s="43">
        <f>H33-K33</f>
        <v>678000</v>
      </c>
      <c r="O33" s="10"/>
      <c r="P33" s="52"/>
    </row>
    <row r="34" spans="3:16" ht="15" customHeight="1" x14ac:dyDescent="0.4">
      <c r="C34" s="8" t="s">
        <v>87</v>
      </c>
      <c r="D34" s="9"/>
      <c r="E34" s="9"/>
      <c r="F34" s="9"/>
      <c r="G34" s="8"/>
      <c r="H34" s="120">
        <v>330780</v>
      </c>
      <c r="I34" s="9"/>
      <c r="J34" s="8"/>
      <c r="K34" s="11">
        <v>0</v>
      </c>
      <c r="L34" s="10"/>
      <c r="M34" s="9"/>
      <c r="N34" s="43">
        <f t="shared" ref="N34:N46" si="3">H34-K34</f>
        <v>330780</v>
      </c>
      <c r="O34" s="10"/>
      <c r="P34" s="52"/>
    </row>
    <row r="35" spans="3:16" ht="15" customHeight="1" x14ac:dyDescent="0.4">
      <c r="C35" s="8" t="s">
        <v>88</v>
      </c>
      <c r="D35" s="9"/>
      <c r="E35" s="9"/>
      <c r="F35" s="9"/>
      <c r="G35" s="8"/>
      <c r="H35" s="120">
        <v>100000</v>
      </c>
      <c r="I35" s="9"/>
      <c r="J35" s="8"/>
      <c r="K35" s="11">
        <v>240000</v>
      </c>
      <c r="L35" s="10"/>
      <c r="M35" s="9"/>
      <c r="N35" s="12">
        <f t="shared" si="3"/>
        <v>-140000</v>
      </c>
      <c r="O35" s="10"/>
      <c r="P35" s="53"/>
    </row>
    <row r="36" spans="3:16" ht="15" customHeight="1" x14ac:dyDescent="0.4">
      <c r="C36" s="8" t="s">
        <v>89</v>
      </c>
      <c r="D36" s="9"/>
      <c r="E36" s="9"/>
      <c r="F36" s="9"/>
      <c r="G36" s="8"/>
      <c r="H36" s="120">
        <v>2476414</v>
      </c>
      <c r="I36" s="9"/>
      <c r="J36" s="8"/>
      <c r="K36" s="11">
        <v>0</v>
      </c>
      <c r="L36" s="10"/>
      <c r="M36" s="9"/>
      <c r="N36" s="12">
        <f t="shared" si="3"/>
        <v>2476414</v>
      </c>
      <c r="O36" s="10"/>
      <c r="P36" s="52"/>
    </row>
    <row r="37" spans="3:16" ht="15" customHeight="1" x14ac:dyDescent="0.4">
      <c r="C37" s="8" t="s">
        <v>90</v>
      </c>
      <c r="D37" s="9"/>
      <c r="E37" s="9"/>
      <c r="F37" s="9"/>
      <c r="G37" s="8"/>
      <c r="H37" s="120">
        <v>1794600</v>
      </c>
      <c r="I37" s="9"/>
      <c r="J37" s="8"/>
      <c r="K37" s="11">
        <v>0</v>
      </c>
      <c r="L37" s="10"/>
      <c r="M37" s="9"/>
      <c r="N37" s="12">
        <f t="shared" si="3"/>
        <v>1794600</v>
      </c>
      <c r="O37" s="10"/>
      <c r="P37" s="52"/>
    </row>
    <row r="38" spans="3:16" ht="15" customHeight="1" x14ac:dyDescent="0.4">
      <c r="C38" s="8" t="s">
        <v>91</v>
      </c>
      <c r="D38" s="9"/>
      <c r="E38" s="9"/>
      <c r="F38" s="9"/>
      <c r="G38" s="8"/>
      <c r="H38" s="120">
        <v>0</v>
      </c>
      <c r="I38" s="9"/>
      <c r="J38" s="8"/>
      <c r="K38" s="11">
        <v>0</v>
      </c>
      <c r="L38" s="10"/>
      <c r="M38" s="9"/>
      <c r="N38" s="12">
        <f t="shared" si="3"/>
        <v>0</v>
      </c>
      <c r="O38" s="10"/>
      <c r="P38" s="52"/>
    </row>
    <row r="39" spans="3:16" ht="15" customHeight="1" x14ac:dyDescent="0.4">
      <c r="C39" s="8" t="s">
        <v>92</v>
      </c>
      <c r="D39" s="9"/>
      <c r="E39" s="9"/>
      <c r="F39" s="9"/>
      <c r="G39" s="8"/>
      <c r="H39" s="120">
        <v>0</v>
      </c>
      <c r="I39" s="9"/>
      <c r="J39" s="8"/>
      <c r="K39" s="11">
        <v>0</v>
      </c>
      <c r="L39" s="10"/>
      <c r="M39" s="9"/>
      <c r="N39" s="12">
        <f t="shared" si="3"/>
        <v>0</v>
      </c>
      <c r="O39" s="10"/>
      <c r="P39" s="52"/>
    </row>
    <row r="40" spans="3:16" ht="15" customHeight="1" x14ac:dyDescent="0.4">
      <c r="C40" s="8" t="s">
        <v>93</v>
      </c>
      <c r="D40" s="9"/>
      <c r="E40" s="9"/>
      <c r="F40" s="10"/>
      <c r="G40" s="8"/>
      <c r="H40" s="120">
        <v>1056000</v>
      </c>
      <c r="I40" s="10"/>
      <c r="J40" s="8"/>
      <c r="K40" s="11">
        <v>0</v>
      </c>
      <c r="L40" s="10"/>
      <c r="M40" s="8"/>
      <c r="N40" s="12">
        <f t="shared" si="3"/>
        <v>1056000</v>
      </c>
      <c r="O40" s="10"/>
      <c r="P40" s="51"/>
    </row>
    <row r="41" spans="3:16" ht="15" customHeight="1" x14ac:dyDescent="0.4">
      <c r="C41" s="8" t="s">
        <v>94</v>
      </c>
      <c r="D41" s="2"/>
      <c r="E41" s="2"/>
      <c r="F41" s="56"/>
      <c r="G41" s="57"/>
      <c r="H41" s="120">
        <v>0</v>
      </c>
      <c r="I41" s="56"/>
      <c r="J41" s="57"/>
      <c r="K41" s="11">
        <v>0</v>
      </c>
      <c r="L41" s="2"/>
      <c r="M41" s="57"/>
      <c r="N41" s="12">
        <f t="shared" si="3"/>
        <v>0</v>
      </c>
      <c r="O41" s="56"/>
      <c r="P41" s="10"/>
    </row>
    <row r="42" spans="3:16" ht="15" customHeight="1" x14ac:dyDescent="0.4">
      <c r="C42" s="8" t="s">
        <v>95</v>
      </c>
      <c r="D42" s="2"/>
      <c r="E42" s="2"/>
      <c r="F42" s="2"/>
      <c r="G42" s="8"/>
      <c r="H42" s="120">
        <v>0</v>
      </c>
      <c r="I42" s="10"/>
      <c r="J42" s="9"/>
      <c r="K42" s="11">
        <v>0</v>
      </c>
      <c r="L42" s="9"/>
      <c r="M42" s="8"/>
      <c r="N42" s="12">
        <f t="shared" si="3"/>
        <v>0</v>
      </c>
      <c r="O42" s="10"/>
      <c r="P42" s="52"/>
    </row>
    <row r="43" spans="3:16" ht="15" customHeight="1" x14ac:dyDescent="0.4">
      <c r="C43" s="8" t="s">
        <v>61</v>
      </c>
      <c r="D43" s="2"/>
      <c r="E43" s="2"/>
      <c r="F43" s="2"/>
      <c r="G43" s="8"/>
      <c r="H43" s="120">
        <v>0</v>
      </c>
      <c r="I43" s="10"/>
      <c r="J43" s="9"/>
      <c r="K43" s="11">
        <v>100000</v>
      </c>
      <c r="L43" s="9"/>
      <c r="M43" s="8"/>
      <c r="N43" s="12">
        <f t="shared" si="3"/>
        <v>-100000</v>
      </c>
      <c r="O43" s="10"/>
      <c r="P43" s="52"/>
    </row>
    <row r="44" spans="3:16" ht="15" customHeight="1" x14ac:dyDescent="0.4">
      <c r="C44" s="8" t="s">
        <v>96</v>
      </c>
      <c r="D44" s="2"/>
      <c r="E44" s="2"/>
      <c r="F44" s="2"/>
      <c r="G44" s="8"/>
      <c r="H44" s="120">
        <v>699500</v>
      </c>
      <c r="I44" s="10"/>
      <c r="J44" s="9"/>
      <c r="K44" s="11">
        <v>428440</v>
      </c>
      <c r="L44" s="9"/>
      <c r="M44" s="8"/>
      <c r="N44" s="12">
        <f t="shared" si="3"/>
        <v>271060</v>
      </c>
      <c r="O44" s="10"/>
      <c r="P44" s="52"/>
    </row>
    <row r="45" spans="3:16" ht="15" customHeight="1" x14ac:dyDescent="0.4">
      <c r="C45" s="8" t="s">
        <v>97</v>
      </c>
      <c r="D45" s="2"/>
      <c r="E45" s="2"/>
      <c r="F45" s="2"/>
      <c r="G45" s="8"/>
      <c r="H45" s="120">
        <v>27500</v>
      </c>
      <c r="I45" s="10"/>
      <c r="J45" s="9"/>
      <c r="K45" s="11">
        <v>0</v>
      </c>
      <c r="L45" s="9"/>
      <c r="M45" s="8"/>
      <c r="N45" s="12">
        <f t="shared" si="3"/>
        <v>27500</v>
      </c>
      <c r="O45" s="10"/>
      <c r="P45" s="52"/>
    </row>
    <row r="46" spans="3:16" ht="15" customHeight="1" x14ac:dyDescent="0.4">
      <c r="C46" s="8" t="s">
        <v>62</v>
      </c>
      <c r="D46" s="2"/>
      <c r="E46" s="2"/>
      <c r="F46" s="2"/>
      <c r="G46" s="8"/>
      <c r="H46" s="120">
        <v>0</v>
      </c>
      <c r="I46" s="10"/>
      <c r="J46" s="9"/>
      <c r="K46" s="11">
        <v>995200</v>
      </c>
      <c r="L46" s="9"/>
      <c r="M46" s="8"/>
      <c r="N46" s="12">
        <f t="shared" si="3"/>
        <v>-995200</v>
      </c>
      <c r="O46" s="10"/>
      <c r="P46" s="52"/>
    </row>
    <row r="47" spans="3:16" ht="15" customHeight="1" x14ac:dyDescent="0.4">
      <c r="C47" s="8" t="s">
        <v>15</v>
      </c>
      <c r="D47" s="2"/>
      <c r="E47" s="2"/>
      <c r="F47" s="2"/>
      <c r="G47" s="8" t="s">
        <v>99</v>
      </c>
      <c r="H47" s="120">
        <f>H48+H55+H58</f>
        <v>8879000</v>
      </c>
      <c r="I47" s="10" t="s">
        <v>100</v>
      </c>
      <c r="J47" s="8" t="s">
        <v>99</v>
      </c>
      <c r="K47" s="11">
        <f>K57+K58+K59+K60+K61</f>
        <v>6983708</v>
      </c>
      <c r="L47" s="10" t="s">
        <v>100</v>
      </c>
      <c r="M47" s="8" t="s">
        <v>99</v>
      </c>
      <c r="N47" s="116">
        <f>H47-K47</f>
        <v>1895292</v>
      </c>
      <c r="O47" s="10" t="s">
        <v>100</v>
      </c>
      <c r="P47" s="52"/>
    </row>
    <row r="48" spans="3:16" ht="15" customHeight="1" x14ac:dyDescent="0.4">
      <c r="C48" s="8" t="s">
        <v>101</v>
      </c>
      <c r="D48" s="2"/>
      <c r="E48" s="2"/>
      <c r="F48" s="2"/>
      <c r="G48" s="8" t="s">
        <v>99</v>
      </c>
      <c r="H48" s="120">
        <v>5379000</v>
      </c>
      <c r="I48" s="10" t="s">
        <v>100</v>
      </c>
      <c r="J48" s="9" t="s">
        <v>99</v>
      </c>
      <c r="K48" s="11">
        <f>SUM(K49:K54)</f>
        <v>0</v>
      </c>
      <c r="L48" s="9" t="s">
        <v>100</v>
      </c>
      <c r="M48" s="8" t="s">
        <v>99</v>
      </c>
      <c r="N48" s="12">
        <f>H48-K48</f>
        <v>5379000</v>
      </c>
      <c r="O48" s="10" t="s">
        <v>100</v>
      </c>
      <c r="P48" s="52" t="s">
        <v>278</v>
      </c>
    </row>
    <row r="49" spans="3:16" ht="15" customHeight="1" x14ac:dyDescent="0.4">
      <c r="C49" s="8" t="s">
        <v>102</v>
      </c>
      <c r="D49" s="2"/>
      <c r="E49" s="2"/>
      <c r="F49" s="2"/>
      <c r="G49" s="8"/>
      <c r="H49" s="120">
        <v>1894600</v>
      </c>
      <c r="I49" s="10"/>
      <c r="J49" s="9"/>
      <c r="K49" s="11">
        <v>0</v>
      </c>
      <c r="L49" s="9"/>
      <c r="M49" s="8"/>
      <c r="N49" s="12">
        <f>H49-K49</f>
        <v>1894600</v>
      </c>
      <c r="O49" s="10"/>
      <c r="P49" s="52"/>
    </row>
    <row r="50" spans="3:16" ht="15" customHeight="1" x14ac:dyDescent="0.4">
      <c r="C50" s="8" t="s">
        <v>103</v>
      </c>
      <c r="D50" s="2"/>
      <c r="E50" s="2"/>
      <c r="F50" s="2"/>
      <c r="G50" s="8"/>
      <c r="H50" s="120">
        <v>0</v>
      </c>
      <c r="I50" s="10"/>
      <c r="J50" s="9"/>
      <c r="K50" s="11">
        <v>0</v>
      </c>
      <c r="L50" s="9"/>
      <c r="M50" s="8"/>
      <c r="N50" s="106">
        <f t="shared" ref="N50:N53" si="4">H50-K50</f>
        <v>0</v>
      </c>
      <c r="O50" s="10"/>
      <c r="P50" s="52"/>
    </row>
    <row r="51" spans="3:16" ht="15" customHeight="1" x14ac:dyDescent="0.4">
      <c r="C51" s="8" t="s">
        <v>104</v>
      </c>
      <c r="D51" s="2"/>
      <c r="E51" s="2"/>
      <c r="F51" s="2"/>
      <c r="G51" s="8"/>
      <c r="H51" s="120">
        <v>447970</v>
      </c>
      <c r="I51" s="10"/>
      <c r="J51" s="9"/>
      <c r="K51" s="11">
        <v>0</v>
      </c>
      <c r="L51" s="9"/>
      <c r="M51" s="8"/>
      <c r="N51" s="106">
        <f t="shared" si="4"/>
        <v>447970</v>
      </c>
      <c r="O51" s="10"/>
      <c r="P51" s="52"/>
    </row>
    <row r="52" spans="3:16" ht="15" customHeight="1" x14ac:dyDescent="0.4">
      <c r="C52" s="8" t="s">
        <v>105</v>
      </c>
      <c r="D52" s="2"/>
      <c r="E52" s="2"/>
      <c r="F52" s="2"/>
      <c r="G52" s="8"/>
      <c r="H52" s="120">
        <v>2967010</v>
      </c>
      <c r="I52" s="10"/>
      <c r="J52" s="9"/>
      <c r="K52" s="11">
        <v>0</v>
      </c>
      <c r="L52" s="9"/>
      <c r="M52" s="8"/>
      <c r="N52" s="106">
        <f t="shared" si="4"/>
        <v>2967010</v>
      </c>
      <c r="O52" s="10"/>
      <c r="P52" s="52"/>
    </row>
    <row r="53" spans="3:16" ht="15" customHeight="1" x14ac:dyDescent="0.4">
      <c r="C53" s="8" t="s">
        <v>106</v>
      </c>
      <c r="D53" s="2"/>
      <c r="E53" s="2"/>
      <c r="F53" s="2"/>
      <c r="G53" s="8"/>
      <c r="H53" s="120">
        <v>69420</v>
      </c>
      <c r="I53" s="10"/>
      <c r="J53" s="9"/>
      <c r="K53" s="11">
        <v>0</v>
      </c>
      <c r="L53" s="9"/>
      <c r="M53" s="8"/>
      <c r="N53" s="106">
        <f t="shared" si="4"/>
        <v>69420</v>
      </c>
      <c r="O53" s="10"/>
      <c r="P53" s="52"/>
    </row>
    <row r="54" spans="3:16" ht="15" customHeight="1" x14ac:dyDescent="0.4">
      <c r="C54" s="8" t="s">
        <v>107</v>
      </c>
      <c r="D54" s="2"/>
      <c r="E54" s="2"/>
      <c r="F54" s="2"/>
      <c r="G54" s="8"/>
      <c r="H54" s="120">
        <v>0</v>
      </c>
      <c r="I54" s="10"/>
      <c r="J54" s="9"/>
      <c r="K54" s="11">
        <v>0</v>
      </c>
      <c r="L54" s="9"/>
      <c r="M54" s="8"/>
      <c r="N54" s="12">
        <f t="shared" ref="N54:N66" si="5">K54-H54</f>
        <v>0</v>
      </c>
      <c r="O54" s="10"/>
      <c r="P54" s="52"/>
    </row>
    <row r="55" spans="3:16" ht="15" customHeight="1" x14ac:dyDescent="0.4">
      <c r="C55" s="8" t="s">
        <v>108</v>
      </c>
      <c r="D55" s="2"/>
      <c r="E55" s="2"/>
      <c r="F55" s="2"/>
      <c r="G55" s="86" t="s">
        <v>8</v>
      </c>
      <c r="H55" s="120">
        <v>3000000</v>
      </c>
      <c r="I55" s="10" t="s">
        <v>100</v>
      </c>
      <c r="J55" s="86" t="s">
        <v>8</v>
      </c>
      <c r="K55" s="11">
        <v>0</v>
      </c>
      <c r="L55" s="10" t="s">
        <v>100</v>
      </c>
      <c r="M55" s="86" t="s">
        <v>8</v>
      </c>
      <c r="N55" s="12">
        <f>H55-K55</f>
        <v>3000000</v>
      </c>
      <c r="O55" s="10" t="s">
        <v>100</v>
      </c>
      <c r="P55" s="52" t="s">
        <v>278</v>
      </c>
    </row>
    <row r="56" spans="3:16" ht="15" customHeight="1" x14ac:dyDescent="0.4">
      <c r="C56" s="8" t="s">
        <v>109</v>
      </c>
      <c r="D56" s="2"/>
      <c r="E56" s="2"/>
      <c r="F56" s="2"/>
      <c r="G56" s="8"/>
      <c r="H56" s="119">
        <v>0</v>
      </c>
      <c r="I56" s="10"/>
      <c r="J56" s="9"/>
      <c r="K56" s="11">
        <v>0</v>
      </c>
      <c r="L56" s="9"/>
      <c r="M56" s="8"/>
      <c r="N56" s="12">
        <f t="shared" ref="N56:N58" si="6">H56-K56</f>
        <v>0</v>
      </c>
      <c r="O56" s="10"/>
      <c r="P56" s="52"/>
    </row>
    <row r="57" spans="3:16" ht="15" customHeight="1" x14ac:dyDescent="0.4">
      <c r="C57" s="8" t="s">
        <v>63</v>
      </c>
      <c r="D57" s="2"/>
      <c r="E57" s="2"/>
      <c r="F57" s="2"/>
      <c r="G57" s="8"/>
      <c r="H57" s="120">
        <v>0</v>
      </c>
      <c r="I57" s="10"/>
      <c r="J57" s="9"/>
      <c r="K57" s="11">
        <v>2400000</v>
      </c>
      <c r="L57" s="9"/>
      <c r="M57" s="8"/>
      <c r="N57" s="12">
        <f t="shared" si="6"/>
        <v>-2400000</v>
      </c>
      <c r="O57" s="10"/>
      <c r="P57" s="51" t="s">
        <v>279</v>
      </c>
    </row>
    <row r="58" spans="3:16" ht="15" customHeight="1" x14ac:dyDescent="0.4">
      <c r="C58" s="8" t="s">
        <v>16</v>
      </c>
      <c r="D58" s="2"/>
      <c r="E58" s="2"/>
      <c r="F58" s="2"/>
      <c r="G58" s="57"/>
      <c r="H58" s="120">
        <v>500000</v>
      </c>
      <c r="I58" s="10"/>
      <c r="J58" s="8"/>
      <c r="K58" s="11">
        <v>216708</v>
      </c>
      <c r="L58" s="9"/>
      <c r="M58" s="8"/>
      <c r="N58" s="12">
        <f t="shared" si="6"/>
        <v>283292</v>
      </c>
      <c r="O58" s="10"/>
      <c r="P58" s="52"/>
    </row>
    <row r="59" spans="3:16" ht="15" customHeight="1" x14ac:dyDescent="0.4">
      <c r="C59" s="8" t="s">
        <v>228</v>
      </c>
      <c r="D59" s="2"/>
      <c r="E59" s="2"/>
      <c r="F59" s="2"/>
      <c r="G59" s="8" t="s">
        <v>117</v>
      </c>
      <c r="H59" s="120">
        <v>0</v>
      </c>
      <c r="I59" s="10" t="s">
        <v>118</v>
      </c>
      <c r="J59" s="8" t="s">
        <v>69</v>
      </c>
      <c r="K59" s="11">
        <v>3000000</v>
      </c>
      <c r="L59" s="10" t="s">
        <v>70</v>
      </c>
      <c r="M59" s="8" t="s">
        <v>69</v>
      </c>
      <c r="N59" s="12">
        <f>H59-K59</f>
        <v>-3000000</v>
      </c>
      <c r="O59" s="10" t="s">
        <v>70</v>
      </c>
      <c r="P59" s="52" t="s">
        <v>280</v>
      </c>
    </row>
    <row r="60" spans="3:16" ht="15" customHeight="1" x14ac:dyDescent="0.4">
      <c r="C60" s="8" t="s">
        <v>116</v>
      </c>
      <c r="D60" s="2"/>
      <c r="E60" s="2"/>
      <c r="F60" s="2"/>
      <c r="G60" s="8" t="s">
        <v>69</v>
      </c>
      <c r="H60" s="120">
        <v>0</v>
      </c>
      <c r="I60" s="10" t="s">
        <v>70</v>
      </c>
      <c r="J60" s="8" t="s">
        <v>69</v>
      </c>
      <c r="K60" s="11">
        <v>1067000</v>
      </c>
      <c r="L60" s="10" t="s">
        <v>70</v>
      </c>
      <c r="M60" s="8" t="s">
        <v>69</v>
      </c>
      <c r="N60" s="134">
        <f t="shared" ref="N60:N61" si="7">H60-K60</f>
        <v>-1067000</v>
      </c>
      <c r="O60" s="10" t="s">
        <v>70</v>
      </c>
      <c r="P60" s="52" t="s">
        <v>275</v>
      </c>
    </row>
    <row r="61" spans="3:16" ht="15" customHeight="1" x14ac:dyDescent="0.4">
      <c r="C61" s="8" t="s">
        <v>229</v>
      </c>
      <c r="D61" s="2"/>
      <c r="E61" s="2"/>
      <c r="F61" s="2"/>
      <c r="G61" s="84" t="s">
        <v>69</v>
      </c>
      <c r="H61" s="120">
        <v>0</v>
      </c>
      <c r="I61" s="10" t="s">
        <v>70</v>
      </c>
      <c r="J61" s="8" t="s">
        <v>69</v>
      </c>
      <c r="K61" s="11">
        <v>300000</v>
      </c>
      <c r="L61" s="10" t="s">
        <v>70</v>
      </c>
      <c r="M61" s="8" t="s">
        <v>69</v>
      </c>
      <c r="N61" s="134">
        <f t="shared" si="7"/>
        <v>-300000</v>
      </c>
      <c r="O61" s="10" t="s">
        <v>70</v>
      </c>
      <c r="P61" s="52" t="s">
        <v>275</v>
      </c>
    </row>
    <row r="62" spans="3:16" ht="24" customHeight="1" x14ac:dyDescent="0.4">
      <c r="C62" s="8" t="s">
        <v>110</v>
      </c>
      <c r="D62" s="2"/>
      <c r="E62" s="2"/>
      <c r="F62" s="2"/>
      <c r="G62" s="8" t="s">
        <v>99</v>
      </c>
      <c r="H62" s="120">
        <v>405600</v>
      </c>
      <c r="I62" s="10" t="s">
        <v>100</v>
      </c>
      <c r="J62" s="9" t="s">
        <v>99</v>
      </c>
      <c r="K62" s="11">
        <v>0</v>
      </c>
      <c r="L62" s="9" t="s">
        <v>100</v>
      </c>
      <c r="M62" s="8" t="s">
        <v>99</v>
      </c>
      <c r="N62" s="12">
        <f>H62-K62</f>
        <v>405600</v>
      </c>
      <c r="O62" s="10" t="s">
        <v>100</v>
      </c>
      <c r="P62" s="51" t="s">
        <v>290</v>
      </c>
    </row>
    <row r="63" spans="3:16" ht="15" hidden="1" customHeight="1" x14ac:dyDescent="0.4">
      <c r="C63" s="8" t="s">
        <v>112</v>
      </c>
      <c r="D63" s="2"/>
      <c r="E63" s="2"/>
      <c r="F63" s="2"/>
      <c r="G63" s="8" t="s">
        <v>8</v>
      </c>
      <c r="H63" s="119">
        <v>0</v>
      </c>
      <c r="I63" s="10" t="s">
        <v>9</v>
      </c>
      <c r="J63" s="9" t="s">
        <v>8</v>
      </c>
      <c r="K63" s="11"/>
      <c r="L63" s="9" t="s">
        <v>9</v>
      </c>
      <c r="M63" s="84" t="s">
        <v>8</v>
      </c>
      <c r="N63" s="12">
        <f t="shared" si="5"/>
        <v>0</v>
      </c>
      <c r="O63" s="10" t="s">
        <v>100</v>
      </c>
      <c r="P63" s="52"/>
    </row>
    <row r="64" spans="3:16" ht="15" customHeight="1" x14ac:dyDescent="0.4">
      <c r="C64" s="8" t="s">
        <v>152</v>
      </c>
      <c r="D64" s="2"/>
      <c r="E64" s="2"/>
      <c r="F64" s="2"/>
      <c r="G64" s="8" t="s">
        <v>8</v>
      </c>
      <c r="H64" s="119">
        <v>0</v>
      </c>
      <c r="I64" s="10" t="s">
        <v>9</v>
      </c>
      <c r="J64" s="9" t="s">
        <v>8</v>
      </c>
      <c r="K64" s="11">
        <v>0</v>
      </c>
      <c r="L64" s="9" t="s">
        <v>9</v>
      </c>
      <c r="M64" s="84" t="s">
        <v>8</v>
      </c>
      <c r="N64" s="12">
        <f t="shared" si="5"/>
        <v>0</v>
      </c>
      <c r="O64" s="10" t="s">
        <v>100</v>
      </c>
      <c r="P64" s="52"/>
    </row>
    <row r="65" spans="3:16" ht="13.5" customHeight="1" x14ac:dyDescent="0.4">
      <c r="C65" s="8" t="s">
        <v>112</v>
      </c>
      <c r="D65" s="2"/>
      <c r="E65" s="2"/>
      <c r="F65" s="2"/>
      <c r="G65" s="8"/>
      <c r="H65" s="119">
        <v>0</v>
      </c>
      <c r="I65" s="10"/>
      <c r="J65" s="9"/>
      <c r="K65" s="11">
        <v>0</v>
      </c>
      <c r="L65" s="9"/>
      <c r="M65" s="8"/>
      <c r="N65" s="12">
        <f t="shared" si="5"/>
        <v>0</v>
      </c>
      <c r="O65" s="10"/>
      <c r="P65" s="53"/>
    </row>
    <row r="66" spans="3:16" ht="15" customHeight="1" x14ac:dyDescent="0.4">
      <c r="C66" s="8" t="s">
        <v>111</v>
      </c>
      <c r="D66" s="2"/>
      <c r="E66" s="2"/>
      <c r="F66" s="2"/>
      <c r="G66" s="8" t="s">
        <v>99</v>
      </c>
      <c r="H66" s="120">
        <f>SUM(H67:H69)</f>
        <v>1453586</v>
      </c>
      <c r="I66" s="10" t="s">
        <v>100</v>
      </c>
      <c r="J66" s="9" t="s">
        <v>99</v>
      </c>
      <c r="K66" s="11">
        <f>SUM(K67:K69)</f>
        <v>1325320</v>
      </c>
      <c r="L66" s="9" t="s">
        <v>100</v>
      </c>
      <c r="M66" s="8" t="s">
        <v>99</v>
      </c>
      <c r="N66" s="12">
        <f t="shared" si="5"/>
        <v>-128266</v>
      </c>
      <c r="O66" s="10" t="s">
        <v>100</v>
      </c>
      <c r="P66" s="52"/>
    </row>
    <row r="67" spans="3:16" ht="15" customHeight="1" x14ac:dyDescent="0.4">
      <c r="C67" s="8" t="s">
        <v>17</v>
      </c>
      <c r="D67" s="2"/>
      <c r="E67" s="2"/>
      <c r="F67" s="2"/>
      <c r="G67" s="8"/>
      <c r="H67" s="119">
        <v>146</v>
      </c>
      <c r="I67" s="10"/>
      <c r="J67" s="9"/>
      <c r="K67" s="11">
        <v>140</v>
      </c>
      <c r="L67" s="9"/>
      <c r="M67" s="8"/>
      <c r="N67" s="12">
        <f>H67-K67</f>
        <v>6</v>
      </c>
      <c r="O67" s="10"/>
      <c r="P67" s="52"/>
    </row>
    <row r="68" spans="3:16" ht="15" customHeight="1" x14ac:dyDescent="0.4">
      <c r="C68" s="8" t="s">
        <v>113</v>
      </c>
      <c r="D68" s="2"/>
      <c r="E68" s="2"/>
      <c r="F68" s="2"/>
      <c r="G68" s="8"/>
      <c r="H68" s="120">
        <v>477440</v>
      </c>
      <c r="I68" s="10"/>
      <c r="J68" s="9"/>
      <c r="K68" s="11">
        <v>251180</v>
      </c>
      <c r="L68" s="9"/>
      <c r="M68" s="8"/>
      <c r="N68" s="12">
        <f>H68-K68</f>
        <v>226260</v>
      </c>
      <c r="O68" s="10"/>
      <c r="P68" s="52"/>
    </row>
    <row r="69" spans="3:16" x14ac:dyDescent="0.4">
      <c r="C69" s="8" t="s">
        <v>114</v>
      </c>
      <c r="D69" s="2"/>
      <c r="E69" s="2"/>
      <c r="F69" s="2"/>
      <c r="G69" s="8"/>
      <c r="H69" s="120">
        <v>976000</v>
      </c>
      <c r="I69" s="10"/>
      <c r="J69" s="9"/>
      <c r="K69" s="11">
        <v>1074000</v>
      </c>
      <c r="L69" s="9"/>
      <c r="M69" s="8"/>
      <c r="N69" s="12">
        <f>H69-K69</f>
        <v>-98000</v>
      </c>
      <c r="O69" s="10"/>
      <c r="P69" s="51" t="s">
        <v>281</v>
      </c>
    </row>
    <row r="70" spans="3:16" x14ac:dyDescent="0.4">
      <c r="C70" s="149" t="s">
        <v>115</v>
      </c>
      <c r="D70" s="149"/>
      <c r="E70" s="150"/>
      <c r="F70" s="58"/>
      <c r="G70" s="59"/>
      <c r="H70" s="121">
        <f>H66+H62+H58+H55+H48+H32+H14+H13+H12+H11+H9</f>
        <v>50631769</v>
      </c>
      <c r="I70" s="15"/>
      <c r="J70" s="14"/>
      <c r="K70" s="60">
        <f>K11+K12+K13+K14+K32+K47+K62+K66+K9</f>
        <v>42188144</v>
      </c>
      <c r="L70" s="14"/>
      <c r="M70" s="13"/>
      <c r="N70" s="60">
        <f>H70-K70</f>
        <v>8443625</v>
      </c>
      <c r="O70" s="15"/>
      <c r="P70" s="61"/>
    </row>
    <row r="72" spans="3:16" x14ac:dyDescent="0.4">
      <c r="H72" s="151"/>
      <c r="I72" s="152"/>
      <c r="J72" s="153"/>
    </row>
  </sheetData>
  <mergeCells count="12">
    <mergeCell ref="C1:P1"/>
    <mergeCell ref="G5:I5"/>
    <mergeCell ref="J5:L5"/>
    <mergeCell ref="M5:O5"/>
    <mergeCell ref="C5:F5"/>
    <mergeCell ref="C2:P2"/>
    <mergeCell ref="P27:P28"/>
    <mergeCell ref="C70:E70"/>
    <mergeCell ref="H72:J72"/>
    <mergeCell ref="K27:K28"/>
    <mergeCell ref="N27:N28"/>
    <mergeCell ref="H27:H28"/>
  </mergeCells>
  <phoneticPr fontId="1"/>
  <pageMargins left="0.70866141732283472" right="0" top="1.1417322834645669" bottom="0.74803149606299213" header="0.31496062992125984" footer="0.31496062992125984"/>
  <pageSetup paperSize="9" orientation="portrait" horizontalDpi="4294967293" verticalDpi="0" r:id="rId1"/>
  <headerFooter scaleWithDoc="0" alignWithMargins="0">
    <oddFooter xml:space="preserve">&amp;LNBBA&amp;C2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Q87"/>
  <sheetViews>
    <sheetView topLeftCell="B43" workbookViewId="0">
      <selection activeCell="P52" sqref="P52"/>
    </sheetView>
  </sheetViews>
  <sheetFormatPr defaultRowHeight="18.75" x14ac:dyDescent="0.4"/>
  <cols>
    <col min="6" max="6" width="0.375" customWidth="1"/>
    <col min="7" max="7" width="1.5" customWidth="1"/>
    <col min="8" max="8" width="9.625" style="122" customWidth="1"/>
    <col min="9" max="10" width="1.625" customWidth="1"/>
    <col min="11" max="11" width="9.625" customWidth="1"/>
    <col min="12" max="12" width="1.625" customWidth="1"/>
    <col min="13" max="13" width="2.25" bestFit="1" customWidth="1"/>
    <col min="14" max="14" width="9.625" customWidth="1"/>
    <col min="15" max="15" width="1.625" customWidth="1"/>
    <col min="16" max="16" width="17.875" customWidth="1"/>
  </cols>
  <sheetData>
    <row r="1" spans="3:16" x14ac:dyDescent="0.4">
      <c r="C1" s="160" t="s">
        <v>269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3:16" x14ac:dyDescent="0.4">
      <c r="C2" s="160" t="s">
        <v>68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3:16" x14ac:dyDescent="0.4">
      <c r="C3" s="4" t="s">
        <v>0</v>
      </c>
      <c r="D3" s="4"/>
      <c r="E3" s="4"/>
      <c r="F3" s="4"/>
      <c r="G3" s="2"/>
      <c r="H3" s="117"/>
      <c r="I3" s="2"/>
      <c r="J3" s="2"/>
      <c r="K3" s="2"/>
      <c r="L3" s="2"/>
      <c r="M3" s="2"/>
      <c r="N3" s="2"/>
      <c r="O3" s="2"/>
    </row>
    <row r="4" spans="3:16" x14ac:dyDescent="0.4">
      <c r="C4" s="4" t="s">
        <v>1</v>
      </c>
      <c r="D4" s="4"/>
      <c r="E4" s="4"/>
      <c r="F4" s="4"/>
      <c r="G4" s="2"/>
      <c r="H4" s="117"/>
      <c r="I4" s="2"/>
      <c r="J4" s="2"/>
      <c r="K4" s="2"/>
      <c r="L4" s="2"/>
      <c r="M4" s="2"/>
      <c r="N4" s="3" t="s">
        <v>12</v>
      </c>
      <c r="O4" s="2"/>
    </row>
    <row r="5" spans="3:16" x14ac:dyDescent="0.4">
      <c r="C5" s="163" t="s">
        <v>11</v>
      </c>
      <c r="D5" s="164"/>
      <c r="E5" s="164"/>
      <c r="F5" s="165"/>
      <c r="G5" s="162" t="s">
        <v>246</v>
      </c>
      <c r="H5" s="162"/>
      <c r="I5" s="162"/>
      <c r="J5" s="162" t="s">
        <v>247</v>
      </c>
      <c r="K5" s="162"/>
      <c r="L5" s="162"/>
      <c r="M5" s="163" t="s">
        <v>67</v>
      </c>
      <c r="N5" s="164"/>
      <c r="O5" s="165"/>
      <c r="P5" s="32" t="s">
        <v>66</v>
      </c>
    </row>
    <row r="6" spans="3:16" ht="15" customHeight="1" x14ac:dyDescent="0.4">
      <c r="C6" s="8" t="s">
        <v>18</v>
      </c>
      <c r="D6" s="6"/>
      <c r="E6" s="6"/>
      <c r="F6" s="6"/>
      <c r="G6" s="5"/>
      <c r="H6" s="118"/>
      <c r="I6" s="6"/>
      <c r="J6" s="5"/>
      <c r="K6" s="6"/>
      <c r="L6" s="7"/>
      <c r="M6" s="6"/>
      <c r="N6" s="6"/>
      <c r="O6" s="7"/>
      <c r="P6" s="87"/>
    </row>
    <row r="7" spans="3:16" ht="15" customHeight="1" x14ac:dyDescent="0.4">
      <c r="C7" s="8" t="s">
        <v>119</v>
      </c>
      <c r="D7" s="9"/>
      <c r="E7" s="9"/>
      <c r="F7" s="9"/>
      <c r="G7" s="8" t="s">
        <v>8</v>
      </c>
      <c r="H7" s="120">
        <f>SUM(H8:H25)</f>
        <v>15064121</v>
      </c>
      <c r="I7" s="9" t="s">
        <v>9</v>
      </c>
      <c r="J7" s="8" t="s">
        <v>8</v>
      </c>
      <c r="K7" s="11">
        <f>SUM(K8:K25)</f>
        <v>15020346</v>
      </c>
      <c r="L7" s="9" t="s">
        <v>9</v>
      </c>
      <c r="M7" s="8" t="s">
        <v>8</v>
      </c>
      <c r="N7" s="12">
        <f>H7-K7</f>
        <v>43775</v>
      </c>
      <c r="O7" s="10" t="s">
        <v>9</v>
      </c>
      <c r="P7" s="52" t="s">
        <v>276</v>
      </c>
    </row>
    <row r="8" spans="3:16" ht="15" customHeight="1" x14ac:dyDescent="0.4">
      <c r="C8" s="8" t="s">
        <v>120</v>
      </c>
      <c r="D8" s="9"/>
      <c r="E8" s="9"/>
      <c r="F8" s="9"/>
      <c r="G8" s="8"/>
      <c r="H8" s="120">
        <v>443556</v>
      </c>
      <c r="I8" s="9"/>
      <c r="J8" s="8"/>
      <c r="K8" s="11">
        <v>0</v>
      </c>
      <c r="L8" s="10"/>
      <c r="M8" s="9"/>
      <c r="N8" s="137">
        <f t="shared" ref="N8:N29" si="0">H8-K8</f>
        <v>443556</v>
      </c>
      <c r="O8" s="10"/>
      <c r="P8" s="52"/>
    </row>
    <row r="9" spans="3:16" ht="15" customHeight="1" x14ac:dyDescent="0.4">
      <c r="C9" s="8" t="s">
        <v>121</v>
      </c>
      <c r="D9" s="9"/>
      <c r="E9" s="9"/>
      <c r="F9" s="9"/>
      <c r="G9" s="8"/>
      <c r="H9" s="120">
        <v>1060328</v>
      </c>
      <c r="I9" s="9"/>
      <c r="J9" s="8"/>
      <c r="K9" s="11">
        <v>0</v>
      </c>
      <c r="L9" s="10"/>
      <c r="M9" s="9"/>
      <c r="N9" s="137">
        <f t="shared" si="0"/>
        <v>1060328</v>
      </c>
      <c r="O9" s="10"/>
      <c r="P9" s="52"/>
    </row>
    <row r="10" spans="3:16" ht="15" customHeight="1" x14ac:dyDescent="0.4">
      <c r="C10" s="8" t="s">
        <v>122</v>
      </c>
      <c r="D10" s="9"/>
      <c r="E10" s="9"/>
      <c r="F10" s="9"/>
      <c r="G10" s="8"/>
      <c r="H10" s="120">
        <v>492627</v>
      </c>
      <c r="I10" s="9"/>
      <c r="J10" s="8"/>
      <c r="K10" s="11">
        <v>0</v>
      </c>
      <c r="L10" s="10"/>
      <c r="M10" s="9"/>
      <c r="N10" s="137">
        <f t="shared" si="0"/>
        <v>492627</v>
      </c>
      <c r="O10" s="10"/>
      <c r="P10" s="52"/>
    </row>
    <row r="11" spans="3:16" ht="15" customHeight="1" x14ac:dyDescent="0.4">
      <c r="C11" s="8" t="s">
        <v>123</v>
      </c>
      <c r="D11" s="9"/>
      <c r="E11" s="9"/>
      <c r="F11" s="9"/>
      <c r="G11" s="8"/>
      <c r="H11" s="120">
        <v>646920</v>
      </c>
      <c r="I11" s="9"/>
      <c r="J11" s="8"/>
      <c r="K11" s="11">
        <v>0</v>
      </c>
      <c r="L11" s="10"/>
      <c r="M11" s="9"/>
      <c r="N11" s="137">
        <f t="shared" si="0"/>
        <v>646920</v>
      </c>
      <c r="O11" s="10"/>
      <c r="P11" s="52"/>
    </row>
    <row r="12" spans="3:16" ht="15" customHeight="1" x14ac:dyDescent="0.4">
      <c r="C12" s="8" t="s">
        <v>7</v>
      </c>
      <c r="D12" s="9"/>
      <c r="E12" s="9"/>
      <c r="F12" s="9"/>
      <c r="G12" s="8"/>
      <c r="H12" s="120">
        <v>2612640</v>
      </c>
      <c r="I12" s="9"/>
      <c r="J12" s="8"/>
      <c r="K12" s="11">
        <v>2472940</v>
      </c>
      <c r="L12" s="9"/>
      <c r="M12" s="8"/>
      <c r="N12" s="137">
        <f t="shared" si="0"/>
        <v>139700</v>
      </c>
      <c r="O12" s="10"/>
      <c r="P12" s="53"/>
    </row>
    <row r="13" spans="3:16" ht="15" customHeight="1" x14ac:dyDescent="0.4">
      <c r="C13" s="8" t="s">
        <v>124</v>
      </c>
      <c r="D13" s="9"/>
      <c r="E13" s="9"/>
      <c r="F13" s="9"/>
      <c r="G13" s="8"/>
      <c r="H13" s="120">
        <v>2539431</v>
      </c>
      <c r="I13" s="9"/>
      <c r="J13" s="8"/>
      <c r="K13" s="11">
        <v>2434389</v>
      </c>
      <c r="L13" s="9"/>
      <c r="M13" s="8"/>
      <c r="N13" s="137">
        <f t="shared" si="0"/>
        <v>105042</v>
      </c>
      <c r="O13" s="10"/>
      <c r="P13" s="52"/>
    </row>
    <row r="14" spans="3:16" ht="15" customHeight="1" x14ac:dyDescent="0.4">
      <c r="C14" s="8" t="s">
        <v>6</v>
      </c>
      <c r="D14" s="9"/>
      <c r="E14" s="9"/>
      <c r="F14" s="9"/>
      <c r="G14" s="8"/>
      <c r="H14" s="120">
        <v>3338173</v>
      </c>
      <c r="I14" s="9"/>
      <c r="J14" s="8"/>
      <c r="K14" s="11">
        <v>2913701</v>
      </c>
      <c r="L14" s="10"/>
      <c r="M14" s="9"/>
      <c r="N14" s="137">
        <f t="shared" si="0"/>
        <v>424472</v>
      </c>
      <c r="O14" s="10"/>
      <c r="P14" s="52"/>
    </row>
    <row r="15" spans="3:16" s="82" customFormat="1" ht="15" customHeight="1" x14ac:dyDescent="0.4">
      <c r="C15" s="84" t="s">
        <v>5</v>
      </c>
      <c r="D15" s="85"/>
      <c r="E15" s="85"/>
      <c r="F15" s="85"/>
      <c r="G15" s="84"/>
      <c r="H15" s="120">
        <v>733835</v>
      </c>
      <c r="I15" s="85"/>
      <c r="J15" s="84"/>
      <c r="K15" s="83">
        <v>489650</v>
      </c>
      <c r="L15" s="10"/>
      <c r="M15" s="85"/>
      <c r="N15" s="137">
        <f t="shared" si="0"/>
        <v>244185</v>
      </c>
      <c r="O15" s="10"/>
      <c r="P15" s="52"/>
    </row>
    <row r="16" spans="3:16" ht="15" customHeight="1" x14ac:dyDescent="0.4">
      <c r="C16" s="8" t="s">
        <v>125</v>
      </c>
      <c r="D16" s="9"/>
      <c r="E16" s="9"/>
      <c r="F16" s="9"/>
      <c r="G16" s="8"/>
      <c r="H16" s="120">
        <v>1084171</v>
      </c>
      <c r="I16" s="9"/>
      <c r="J16" s="8"/>
      <c r="K16" s="11">
        <v>946426</v>
      </c>
      <c r="L16" s="10"/>
      <c r="M16" s="9"/>
      <c r="N16" s="137">
        <f t="shared" si="0"/>
        <v>137745</v>
      </c>
      <c r="O16" s="10"/>
      <c r="P16" s="52" t="s">
        <v>282</v>
      </c>
    </row>
    <row r="17" spans="3:16" ht="15" customHeight="1" x14ac:dyDescent="0.4">
      <c r="C17" s="8" t="s">
        <v>232</v>
      </c>
      <c r="D17" s="9"/>
      <c r="E17" s="9"/>
      <c r="F17" s="9"/>
      <c r="G17" s="8"/>
      <c r="H17" s="120">
        <v>0</v>
      </c>
      <c r="I17" s="9"/>
      <c r="J17" s="133" t="s">
        <v>243</v>
      </c>
      <c r="K17" s="11">
        <v>26900</v>
      </c>
      <c r="L17" s="10" t="s">
        <v>244</v>
      </c>
      <c r="M17" s="133" t="s">
        <v>69</v>
      </c>
      <c r="N17" s="137">
        <f t="shared" si="0"/>
        <v>-26900</v>
      </c>
      <c r="O17" s="10" t="s">
        <v>70</v>
      </c>
      <c r="P17" s="52"/>
    </row>
    <row r="18" spans="3:16" ht="15" customHeight="1" x14ac:dyDescent="0.4">
      <c r="C18" s="8" t="s">
        <v>126</v>
      </c>
      <c r="D18" s="9"/>
      <c r="E18" s="9"/>
      <c r="F18" s="9"/>
      <c r="G18" s="8"/>
      <c r="H18" s="120">
        <v>622539</v>
      </c>
      <c r="I18" s="9"/>
      <c r="J18" s="8"/>
      <c r="K18" s="11">
        <v>0</v>
      </c>
      <c r="L18" s="10"/>
      <c r="M18" s="9"/>
      <c r="N18" s="137">
        <f t="shared" si="0"/>
        <v>622539</v>
      </c>
      <c r="O18" s="10"/>
      <c r="P18" s="52"/>
    </row>
    <row r="19" spans="3:16" ht="15" customHeight="1" x14ac:dyDescent="0.4">
      <c r="C19" s="37" t="s">
        <v>127</v>
      </c>
      <c r="D19" s="9"/>
      <c r="E19" s="9"/>
      <c r="F19" s="9"/>
      <c r="G19" s="8"/>
      <c r="H19" s="120">
        <v>60000</v>
      </c>
      <c r="I19" s="9"/>
      <c r="J19" s="8"/>
      <c r="K19" s="11">
        <v>0</v>
      </c>
      <c r="L19" s="10"/>
      <c r="M19" s="9"/>
      <c r="N19" s="137">
        <f t="shared" si="0"/>
        <v>60000</v>
      </c>
      <c r="O19" s="10"/>
      <c r="P19" s="52"/>
    </row>
    <row r="20" spans="3:16" ht="15" customHeight="1" x14ac:dyDescent="0.4">
      <c r="C20" s="8" t="s">
        <v>128</v>
      </c>
      <c r="D20" s="9"/>
      <c r="E20" s="9"/>
      <c r="F20" s="9"/>
      <c r="G20" s="8"/>
      <c r="H20" s="120">
        <v>0</v>
      </c>
      <c r="I20" s="9"/>
      <c r="J20" s="8"/>
      <c r="K20" s="11">
        <v>0</v>
      </c>
      <c r="L20" s="10"/>
      <c r="M20" s="9"/>
      <c r="N20" s="137">
        <f t="shared" si="0"/>
        <v>0</v>
      </c>
      <c r="O20" s="10"/>
      <c r="P20" s="52"/>
    </row>
    <row r="21" spans="3:16" ht="15" customHeight="1" x14ac:dyDescent="0.4">
      <c r="C21" s="8" t="s">
        <v>129</v>
      </c>
      <c r="D21" s="9"/>
      <c r="E21" s="9"/>
      <c r="F21" s="9"/>
      <c r="G21" s="8"/>
      <c r="H21" s="120">
        <v>178079</v>
      </c>
      <c r="I21" s="9"/>
      <c r="J21" s="8"/>
      <c r="K21" s="11">
        <v>96640</v>
      </c>
      <c r="L21" s="10"/>
      <c r="M21" s="9"/>
      <c r="N21" s="137">
        <f t="shared" si="0"/>
        <v>81439</v>
      </c>
      <c r="O21" s="10"/>
      <c r="P21" s="52"/>
    </row>
    <row r="22" spans="3:16" ht="15" customHeight="1" x14ac:dyDescent="0.4">
      <c r="C22" s="8" t="s">
        <v>130</v>
      </c>
      <c r="D22" s="9"/>
      <c r="E22" s="9"/>
      <c r="F22" s="9"/>
      <c r="G22" s="8"/>
      <c r="H22" s="120"/>
      <c r="I22" s="9"/>
      <c r="J22" s="8"/>
      <c r="K22" s="11"/>
      <c r="L22" s="10"/>
      <c r="M22" s="9"/>
      <c r="N22" s="137">
        <f t="shared" si="0"/>
        <v>0</v>
      </c>
      <c r="O22" s="10"/>
      <c r="P22" s="52" t="s">
        <v>283</v>
      </c>
    </row>
    <row r="23" spans="3:16" ht="15" customHeight="1" x14ac:dyDescent="0.4">
      <c r="C23" s="8" t="s">
        <v>131</v>
      </c>
      <c r="D23" s="9"/>
      <c r="E23" s="9"/>
      <c r="F23" s="9"/>
      <c r="G23" s="8"/>
      <c r="H23" s="120">
        <v>201149</v>
      </c>
      <c r="I23" s="9"/>
      <c r="J23" s="8"/>
      <c r="K23" s="11">
        <v>0</v>
      </c>
      <c r="L23" s="10"/>
      <c r="M23" s="9"/>
      <c r="N23" s="137">
        <f t="shared" si="0"/>
        <v>201149</v>
      </c>
      <c r="O23" s="10"/>
      <c r="P23" s="52"/>
    </row>
    <row r="24" spans="3:16" s="90" customFormat="1" ht="15" customHeight="1" x14ac:dyDescent="0.4">
      <c r="C24" s="91" t="s">
        <v>249</v>
      </c>
      <c r="D24" s="92"/>
      <c r="E24" s="92"/>
      <c r="F24" s="92"/>
      <c r="G24" s="91"/>
      <c r="H24" s="120">
        <v>191065</v>
      </c>
      <c r="I24" s="92"/>
      <c r="J24" s="91"/>
      <c r="K24" s="89">
        <v>0</v>
      </c>
      <c r="L24" s="10"/>
      <c r="M24" s="92"/>
      <c r="N24" s="137">
        <f t="shared" si="0"/>
        <v>191065</v>
      </c>
      <c r="O24" s="10"/>
      <c r="P24" s="52"/>
    </row>
    <row r="25" spans="3:16" ht="15" customHeight="1" x14ac:dyDescent="0.4">
      <c r="C25" s="8" t="s">
        <v>132</v>
      </c>
      <c r="D25" s="9"/>
      <c r="E25" s="9"/>
      <c r="F25" s="9"/>
      <c r="G25" s="114" t="s">
        <v>8</v>
      </c>
      <c r="H25" s="120">
        <f>H26</f>
        <v>859608</v>
      </c>
      <c r="I25" s="115" t="s">
        <v>9</v>
      </c>
      <c r="J25" s="8" t="s">
        <v>8</v>
      </c>
      <c r="K25" s="11">
        <f>K27+K28</f>
        <v>5639700</v>
      </c>
      <c r="L25" s="9" t="s">
        <v>9</v>
      </c>
      <c r="M25" s="8"/>
      <c r="N25" s="137">
        <f t="shared" si="0"/>
        <v>-4780092</v>
      </c>
      <c r="O25" s="10"/>
      <c r="P25" s="52"/>
    </row>
    <row r="26" spans="3:16" s="94" customFormat="1" ht="15" customHeight="1" x14ac:dyDescent="0.4">
      <c r="C26" s="95" t="s">
        <v>250</v>
      </c>
      <c r="D26" s="96"/>
      <c r="E26" s="96"/>
      <c r="F26" s="96"/>
      <c r="G26" s="95"/>
      <c r="H26" s="120">
        <v>859608</v>
      </c>
      <c r="I26" s="96"/>
      <c r="J26" s="95"/>
      <c r="K26" s="93">
        <v>0</v>
      </c>
      <c r="L26" s="10"/>
      <c r="M26" s="97"/>
      <c r="N26" s="137">
        <f t="shared" si="0"/>
        <v>859608</v>
      </c>
      <c r="O26" s="97"/>
      <c r="P26" s="52"/>
    </row>
    <row r="27" spans="3:16" ht="15" customHeight="1" x14ac:dyDescent="0.4">
      <c r="C27" s="8" t="s">
        <v>233</v>
      </c>
      <c r="D27" s="9"/>
      <c r="E27" s="9"/>
      <c r="F27" s="9"/>
      <c r="G27" s="8"/>
      <c r="H27" s="120">
        <v>0</v>
      </c>
      <c r="I27" s="9"/>
      <c r="J27" s="8"/>
      <c r="K27" s="11">
        <v>4361993</v>
      </c>
      <c r="L27" s="10"/>
      <c r="M27" s="9"/>
      <c r="N27" s="137">
        <f t="shared" si="0"/>
        <v>-4361993</v>
      </c>
      <c r="O27" s="9"/>
      <c r="P27" s="52"/>
    </row>
    <row r="28" spans="3:16" ht="15" customHeight="1" x14ac:dyDescent="0.4">
      <c r="C28" s="8" t="s">
        <v>234</v>
      </c>
      <c r="D28" s="9"/>
      <c r="E28" s="9"/>
      <c r="F28" s="9"/>
      <c r="G28" s="8"/>
      <c r="H28" s="120">
        <v>0</v>
      </c>
      <c r="I28" s="9"/>
      <c r="J28" s="8"/>
      <c r="K28" s="11">
        <v>1277707</v>
      </c>
      <c r="L28" s="10"/>
      <c r="M28" s="9"/>
      <c r="N28" s="137">
        <f t="shared" si="0"/>
        <v>-1277707</v>
      </c>
      <c r="O28" s="9"/>
      <c r="P28" s="52"/>
    </row>
    <row r="29" spans="3:16" ht="15" customHeight="1" x14ac:dyDescent="0.4">
      <c r="C29" s="8" t="s">
        <v>133</v>
      </c>
      <c r="D29" s="9"/>
      <c r="E29" s="9"/>
      <c r="F29" s="9"/>
      <c r="G29" s="8"/>
      <c r="H29" s="120">
        <v>6426000</v>
      </c>
      <c r="I29" s="9"/>
      <c r="J29" s="8"/>
      <c r="K29" s="11">
        <v>0</v>
      </c>
      <c r="L29" s="9"/>
      <c r="M29" s="8"/>
      <c r="N29" s="137">
        <f t="shared" si="0"/>
        <v>6426000</v>
      </c>
      <c r="O29" s="9"/>
      <c r="P29" s="52" t="s">
        <v>291</v>
      </c>
    </row>
    <row r="30" spans="3:16" ht="15" customHeight="1" x14ac:dyDescent="0.4">
      <c r="C30" s="8" t="s">
        <v>134</v>
      </c>
      <c r="D30" s="9"/>
      <c r="E30" s="9"/>
      <c r="F30" s="9"/>
      <c r="G30" s="8" t="s">
        <v>8</v>
      </c>
      <c r="H30" s="120">
        <f>H31+H32+H33+H34+H38+H40+H41+H42+H43+H44+H50+H51+H52+H54</f>
        <v>11395198</v>
      </c>
      <c r="I30" s="9" t="s">
        <v>9</v>
      </c>
      <c r="J30" s="8" t="s">
        <v>8</v>
      </c>
      <c r="K30" s="11">
        <f>K31+K32+K33+K34+K38+K39+K40+K41+K42+K43+K44+K50+K51+K52+K53+K54</f>
        <v>11183073</v>
      </c>
      <c r="L30" s="9" t="s">
        <v>9</v>
      </c>
      <c r="M30" s="8" t="s">
        <v>8</v>
      </c>
      <c r="N30" s="12">
        <f>H30-K30</f>
        <v>212125</v>
      </c>
      <c r="O30" s="9" t="s">
        <v>9</v>
      </c>
      <c r="P30" s="88"/>
    </row>
    <row r="31" spans="3:16" ht="15" customHeight="1" x14ac:dyDescent="0.4">
      <c r="C31" s="8" t="s">
        <v>135</v>
      </c>
      <c r="D31" s="9"/>
      <c r="E31" s="9"/>
      <c r="F31" s="9"/>
      <c r="G31" s="8"/>
      <c r="H31" s="120">
        <v>0</v>
      </c>
      <c r="I31" s="9"/>
      <c r="J31" s="8"/>
      <c r="K31" s="11">
        <v>0</v>
      </c>
      <c r="L31" s="9"/>
      <c r="M31" s="8"/>
      <c r="N31" s="137">
        <f t="shared" ref="N31:N71" si="1">H31-K31</f>
        <v>0</v>
      </c>
      <c r="O31" s="10"/>
      <c r="P31" s="52"/>
    </row>
    <row r="32" spans="3:16" ht="15" customHeight="1" x14ac:dyDescent="0.4">
      <c r="C32" s="8" t="s">
        <v>19</v>
      </c>
      <c r="D32" s="9"/>
      <c r="E32" s="9"/>
      <c r="F32" s="9"/>
      <c r="G32" s="36"/>
      <c r="H32" s="120">
        <v>32400</v>
      </c>
      <c r="J32" s="8"/>
      <c r="K32" s="11">
        <v>0</v>
      </c>
      <c r="L32" s="9"/>
      <c r="M32" s="8"/>
      <c r="N32" s="137">
        <f t="shared" si="1"/>
        <v>32400</v>
      </c>
      <c r="O32" s="10"/>
      <c r="P32" s="52"/>
    </row>
    <row r="33" spans="3:17" ht="15" customHeight="1" x14ac:dyDescent="0.4">
      <c r="C33" s="8" t="s">
        <v>136</v>
      </c>
      <c r="D33" s="9"/>
      <c r="E33" s="9"/>
      <c r="F33" s="9"/>
      <c r="G33" s="8"/>
      <c r="H33" s="120">
        <v>0</v>
      </c>
      <c r="I33" s="9"/>
      <c r="J33" s="8"/>
      <c r="K33" s="11">
        <v>0</v>
      </c>
      <c r="L33" s="10"/>
      <c r="M33" s="9"/>
      <c r="N33" s="137">
        <f t="shared" si="1"/>
        <v>0</v>
      </c>
      <c r="O33" s="10"/>
      <c r="P33" s="52"/>
    </row>
    <row r="34" spans="3:17" ht="15" customHeight="1" x14ac:dyDescent="0.4">
      <c r="C34" s="8" t="s">
        <v>20</v>
      </c>
      <c r="D34" s="9"/>
      <c r="E34" s="9"/>
      <c r="F34" s="9"/>
      <c r="G34" s="8" t="s">
        <v>8</v>
      </c>
      <c r="H34" s="120">
        <f>H35+H36+H37</f>
        <v>2023072</v>
      </c>
      <c r="I34" s="9" t="s">
        <v>9</v>
      </c>
      <c r="J34" s="8" t="s">
        <v>8</v>
      </c>
      <c r="K34" s="11">
        <v>1116940</v>
      </c>
      <c r="L34" s="9" t="s">
        <v>9</v>
      </c>
      <c r="M34" s="8" t="s">
        <v>8</v>
      </c>
      <c r="N34" s="137">
        <f t="shared" si="1"/>
        <v>906132</v>
      </c>
      <c r="O34" s="9" t="s">
        <v>9</v>
      </c>
      <c r="P34" s="52"/>
    </row>
    <row r="35" spans="3:17" ht="15" customHeight="1" x14ac:dyDescent="0.4">
      <c r="C35" s="8" t="s">
        <v>137</v>
      </c>
      <c r="D35" s="9"/>
      <c r="E35" s="9"/>
      <c r="F35" s="9"/>
      <c r="G35" s="8"/>
      <c r="H35" s="120">
        <v>61730</v>
      </c>
      <c r="I35" s="9"/>
      <c r="J35" s="8"/>
      <c r="K35" s="11">
        <v>0</v>
      </c>
      <c r="L35" s="10"/>
      <c r="M35" s="9"/>
      <c r="N35" s="137">
        <f t="shared" si="1"/>
        <v>61730</v>
      </c>
      <c r="O35" s="10"/>
      <c r="P35" s="52"/>
      <c r="Q35" s="136"/>
    </row>
    <row r="36" spans="3:17" ht="15" customHeight="1" x14ac:dyDescent="0.4">
      <c r="C36" s="8" t="s">
        <v>171</v>
      </c>
      <c r="D36" s="9"/>
      <c r="E36" s="9"/>
      <c r="F36" s="9"/>
      <c r="G36" s="8"/>
      <c r="H36" s="120">
        <v>857922</v>
      </c>
      <c r="I36" s="9"/>
      <c r="J36" s="8"/>
      <c r="K36" s="11">
        <v>0</v>
      </c>
      <c r="L36" s="10"/>
      <c r="M36" s="9"/>
      <c r="N36" s="137">
        <f t="shared" si="1"/>
        <v>857922</v>
      </c>
      <c r="O36" s="10"/>
      <c r="P36" s="52"/>
    </row>
    <row r="37" spans="3:17" ht="15" customHeight="1" x14ac:dyDescent="0.4">
      <c r="C37" s="8" t="s">
        <v>138</v>
      </c>
      <c r="D37" s="9"/>
      <c r="E37" s="9"/>
      <c r="F37" s="9"/>
      <c r="G37" s="8"/>
      <c r="H37" s="120">
        <v>1103420</v>
      </c>
      <c r="I37" s="9"/>
      <c r="J37" s="8"/>
      <c r="K37" s="11">
        <v>0</v>
      </c>
      <c r="L37" s="10"/>
      <c r="M37" s="9"/>
      <c r="N37" s="137">
        <f t="shared" si="1"/>
        <v>1103420</v>
      </c>
      <c r="O37" s="10"/>
      <c r="P37" s="52"/>
    </row>
    <row r="38" spans="3:17" ht="15" customHeight="1" x14ac:dyDescent="0.4">
      <c r="C38" s="8" t="s">
        <v>21</v>
      </c>
      <c r="D38" s="9"/>
      <c r="E38" s="9"/>
      <c r="F38" s="9"/>
      <c r="G38" s="8"/>
      <c r="H38" s="120">
        <v>2504053</v>
      </c>
      <c r="I38" s="9"/>
      <c r="J38" s="8"/>
      <c r="K38" s="140">
        <v>7643669</v>
      </c>
      <c r="L38" s="10"/>
      <c r="M38" s="9"/>
      <c r="N38" s="137">
        <f t="shared" si="1"/>
        <v>-5139616</v>
      </c>
      <c r="O38" s="10"/>
      <c r="P38" s="52"/>
    </row>
    <row r="39" spans="3:17" ht="15" customHeight="1" x14ac:dyDescent="0.4">
      <c r="C39" s="8" t="s">
        <v>235</v>
      </c>
      <c r="D39" s="9"/>
      <c r="E39" s="9"/>
      <c r="F39" s="9"/>
      <c r="G39" s="8"/>
      <c r="H39" s="120">
        <v>0</v>
      </c>
      <c r="I39" s="9"/>
      <c r="J39" s="8"/>
      <c r="K39" s="140">
        <v>845432</v>
      </c>
      <c r="L39" s="10"/>
      <c r="M39" s="9"/>
      <c r="N39" s="137">
        <f t="shared" si="1"/>
        <v>-845432</v>
      </c>
      <c r="O39" s="10"/>
      <c r="P39" s="52"/>
    </row>
    <row r="40" spans="3:17" ht="15" customHeight="1" x14ac:dyDescent="0.4">
      <c r="C40" s="8" t="s">
        <v>139</v>
      </c>
      <c r="D40" s="9"/>
      <c r="E40" s="9"/>
      <c r="F40" s="9"/>
      <c r="G40" s="8"/>
      <c r="H40" s="120">
        <v>4781019</v>
      </c>
      <c r="I40" s="9"/>
      <c r="J40" s="8"/>
      <c r="K40" s="11">
        <v>221176</v>
      </c>
      <c r="L40" s="10"/>
      <c r="M40" s="9"/>
      <c r="N40" s="137">
        <f t="shared" si="1"/>
        <v>4559843</v>
      </c>
      <c r="O40" s="10"/>
      <c r="P40" s="52"/>
    </row>
    <row r="41" spans="3:17" ht="15" customHeight="1" x14ac:dyDescent="0.4">
      <c r="C41" s="8" t="s">
        <v>22</v>
      </c>
      <c r="D41" s="9"/>
      <c r="E41" s="9"/>
      <c r="F41" s="9"/>
      <c r="G41" s="8"/>
      <c r="H41" s="120">
        <v>87151</v>
      </c>
      <c r="I41" s="9"/>
      <c r="J41" s="8"/>
      <c r="K41" s="11">
        <v>290661</v>
      </c>
      <c r="L41" s="10"/>
      <c r="M41" s="9"/>
      <c r="N41" s="137">
        <f t="shared" si="1"/>
        <v>-203510</v>
      </c>
      <c r="O41" s="10"/>
      <c r="P41" s="53"/>
    </row>
    <row r="42" spans="3:17" ht="15" customHeight="1" x14ac:dyDescent="0.4">
      <c r="C42" s="8" t="s">
        <v>167</v>
      </c>
      <c r="D42" s="9"/>
      <c r="E42" s="9"/>
      <c r="F42" s="9"/>
      <c r="G42" s="8"/>
      <c r="H42" s="120">
        <v>395004</v>
      </c>
      <c r="I42" s="9"/>
      <c r="J42" s="8"/>
      <c r="K42" s="11">
        <v>432675</v>
      </c>
      <c r="L42" s="10"/>
      <c r="M42" s="9"/>
      <c r="N42" s="137">
        <f t="shared" si="1"/>
        <v>-37671</v>
      </c>
      <c r="O42" s="10"/>
      <c r="P42" s="52"/>
    </row>
    <row r="43" spans="3:17" ht="15" customHeight="1" x14ac:dyDescent="0.4">
      <c r="C43" s="8" t="s">
        <v>23</v>
      </c>
      <c r="D43" s="9"/>
      <c r="E43" s="9"/>
      <c r="F43" s="9"/>
      <c r="G43" s="8"/>
      <c r="H43" s="120">
        <v>401556</v>
      </c>
      <c r="I43" s="9"/>
      <c r="J43" s="8"/>
      <c r="K43" s="11">
        <v>334956</v>
      </c>
      <c r="L43" s="10"/>
      <c r="M43" s="9"/>
      <c r="N43" s="137">
        <f t="shared" si="1"/>
        <v>66600</v>
      </c>
      <c r="O43" s="10"/>
      <c r="P43" s="52"/>
    </row>
    <row r="44" spans="3:17" ht="15" customHeight="1" x14ac:dyDescent="0.4">
      <c r="C44" s="8" t="s">
        <v>236</v>
      </c>
      <c r="D44" s="9"/>
      <c r="E44" s="9"/>
      <c r="F44" s="9"/>
      <c r="G44" s="8" t="s">
        <v>8</v>
      </c>
      <c r="H44" s="120">
        <f>H45+H46+H47+H48+H49</f>
        <v>147983</v>
      </c>
      <c r="I44" s="9" t="s">
        <v>9</v>
      </c>
      <c r="J44" s="8" t="s">
        <v>8</v>
      </c>
      <c r="K44" s="11">
        <f>K45+K46+K47+K48+K49</f>
        <v>297564</v>
      </c>
      <c r="L44" s="10" t="s">
        <v>9</v>
      </c>
      <c r="M44" s="8" t="s">
        <v>8</v>
      </c>
      <c r="N44" s="137">
        <f t="shared" si="1"/>
        <v>-149581</v>
      </c>
      <c r="O44" s="9" t="s">
        <v>9</v>
      </c>
      <c r="P44" s="52"/>
    </row>
    <row r="45" spans="3:17" ht="15" customHeight="1" x14ac:dyDescent="0.4">
      <c r="C45" s="8" t="s">
        <v>237</v>
      </c>
      <c r="D45" s="9"/>
      <c r="E45" s="9"/>
      <c r="F45" s="9"/>
      <c r="G45" s="8"/>
      <c r="H45" s="120">
        <v>0</v>
      </c>
      <c r="I45" s="9"/>
      <c r="J45" s="8"/>
      <c r="K45" s="11">
        <v>48600</v>
      </c>
      <c r="L45" s="10"/>
      <c r="M45" s="9"/>
      <c r="N45" s="137">
        <f t="shared" si="1"/>
        <v>-48600</v>
      </c>
      <c r="O45" s="10"/>
      <c r="P45" s="52"/>
    </row>
    <row r="46" spans="3:17" ht="15" customHeight="1" x14ac:dyDescent="0.4">
      <c r="C46" s="8" t="s">
        <v>238</v>
      </c>
      <c r="D46" s="9"/>
      <c r="E46" s="9"/>
      <c r="F46" s="9"/>
      <c r="G46" s="8"/>
      <c r="H46" s="120">
        <v>0</v>
      </c>
      <c r="I46" s="9"/>
      <c r="J46" s="8"/>
      <c r="K46" s="11">
        <v>98234</v>
      </c>
      <c r="L46" s="10"/>
      <c r="M46" s="9"/>
      <c r="N46" s="137">
        <f t="shared" si="1"/>
        <v>-98234</v>
      </c>
      <c r="O46" s="10"/>
      <c r="P46" s="52"/>
    </row>
    <row r="47" spans="3:17" ht="15" customHeight="1" x14ac:dyDescent="0.4">
      <c r="C47" s="8" t="s">
        <v>239</v>
      </c>
      <c r="D47" s="9"/>
      <c r="E47" s="9"/>
      <c r="F47" s="9"/>
      <c r="G47" s="8"/>
      <c r="H47" s="120">
        <v>37120</v>
      </c>
      <c r="I47" s="9"/>
      <c r="J47" s="8"/>
      <c r="K47" s="11">
        <v>78820</v>
      </c>
      <c r="L47" s="10"/>
      <c r="M47" s="9"/>
      <c r="N47" s="137">
        <f t="shared" si="1"/>
        <v>-41700</v>
      </c>
      <c r="O47" s="10"/>
      <c r="P47" s="52"/>
    </row>
    <row r="48" spans="3:17" ht="15" customHeight="1" x14ac:dyDescent="0.4">
      <c r="C48" s="8" t="s">
        <v>240</v>
      </c>
      <c r="D48" s="9"/>
      <c r="E48" s="9"/>
      <c r="F48" s="9"/>
      <c r="G48" s="8"/>
      <c r="H48" s="120">
        <v>110863</v>
      </c>
      <c r="I48" s="9"/>
      <c r="J48" s="8"/>
      <c r="K48" s="11">
        <v>44340</v>
      </c>
      <c r="L48" s="10"/>
      <c r="M48" s="9"/>
      <c r="N48" s="137">
        <f t="shared" si="1"/>
        <v>66523</v>
      </c>
      <c r="O48" s="10"/>
      <c r="P48" s="52"/>
    </row>
    <row r="49" spans="3:16" ht="15" customHeight="1" x14ac:dyDescent="0.4">
      <c r="C49" s="8" t="s">
        <v>241</v>
      </c>
      <c r="D49" s="9"/>
      <c r="E49" s="9"/>
      <c r="F49" s="9"/>
      <c r="G49" s="8"/>
      <c r="H49" s="120">
        <v>0</v>
      </c>
      <c r="I49" s="9"/>
      <c r="J49" s="8"/>
      <c r="K49" s="11">
        <v>27570</v>
      </c>
      <c r="L49" s="10"/>
      <c r="M49" s="9"/>
      <c r="N49" s="137">
        <f t="shared" si="1"/>
        <v>-27570</v>
      </c>
      <c r="O49" s="10"/>
      <c r="P49" s="52"/>
    </row>
    <row r="50" spans="3:16" ht="15" customHeight="1" x14ac:dyDescent="0.4">
      <c r="C50" s="8" t="s">
        <v>140</v>
      </c>
      <c r="D50" s="9"/>
      <c r="E50" s="9"/>
      <c r="F50" s="10"/>
      <c r="G50" s="8"/>
      <c r="H50" s="120">
        <v>6840</v>
      </c>
      <c r="I50" s="9"/>
      <c r="J50" s="8"/>
      <c r="K50" s="11">
        <v>0</v>
      </c>
      <c r="L50" s="10"/>
      <c r="M50" s="8"/>
      <c r="N50" s="137">
        <f t="shared" si="1"/>
        <v>6840</v>
      </c>
      <c r="O50" s="10"/>
      <c r="P50" s="10"/>
    </row>
    <row r="51" spans="3:16" ht="15" customHeight="1" x14ac:dyDescent="0.4">
      <c r="C51" s="166" t="s">
        <v>141</v>
      </c>
      <c r="D51" s="155"/>
      <c r="F51" s="35"/>
      <c r="G51" s="36"/>
      <c r="H51" s="120">
        <v>43610</v>
      </c>
      <c r="J51" s="36"/>
      <c r="K51" s="11">
        <v>0</v>
      </c>
      <c r="L51" s="35"/>
      <c r="M51" s="36"/>
      <c r="N51" s="137">
        <f t="shared" si="1"/>
        <v>43610</v>
      </c>
      <c r="O51" s="35"/>
      <c r="P51" s="10"/>
    </row>
    <row r="52" spans="3:16" ht="14.25" customHeight="1" x14ac:dyDescent="0.4">
      <c r="C52" s="166" t="s">
        <v>142</v>
      </c>
      <c r="D52" s="155"/>
      <c r="F52" s="35"/>
      <c r="G52" s="36"/>
      <c r="H52" s="120">
        <v>290240</v>
      </c>
      <c r="J52" s="36"/>
      <c r="K52" s="11">
        <v>0</v>
      </c>
      <c r="L52" s="35"/>
      <c r="M52" s="36"/>
      <c r="N52" s="137">
        <f t="shared" si="1"/>
        <v>290240</v>
      </c>
      <c r="O52" s="35"/>
      <c r="P52" s="131"/>
    </row>
    <row r="53" spans="3:16" ht="15" customHeight="1" x14ac:dyDescent="0.4">
      <c r="C53" s="8" t="s">
        <v>143</v>
      </c>
      <c r="F53" s="35"/>
      <c r="G53" s="36"/>
      <c r="H53" s="120">
        <v>0</v>
      </c>
      <c r="J53" s="36"/>
      <c r="K53" s="11">
        <v>0</v>
      </c>
      <c r="L53" s="35"/>
      <c r="M53" s="36"/>
      <c r="N53" s="137">
        <f t="shared" si="1"/>
        <v>0</v>
      </c>
      <c r="O53" s="35"/>
      <c r="P53" s="10"/>
    </row>
    <row r="54" spans="3:16" ht="15" customHeight="1" x14ac:dyDescent="0.4">
      <c r="C54" s="8" t="s">
        <v>144</v>
      </c>
      <c r="F54" s="35"/>
      <c r="G54" s="36"/>
      <c r="H54" s="120">
        <v>682270</v>
      </c>
      <c r="J54" s="36"/>
      <c r="K54" s="11">
        <v>0</v>
      </c>
      <c r="L54" s="35"/>
      <c r="M54" s="36"/>
      <c r="N54" s="137">
        <f t="shared" si="1"/>
        <v>682270</v>
      </c>
      <c r="O54" s="35"/>
      <c r="P54" s="131" t="s">
        <v>292</v>
      </c>
    </row>
    <row r="55" spans="3:16" ht="15" customHeight="1" x14ac:dyDescent="0.4">
      <c r="C55" s="8" t="s">
        <v>145</v>
      </c>
      <c r="G55" s="8" t="s">
        <v>8</v>
      </c>
      <c r="H55" s="120">
        <f>H56</f>
        <v>280000</v>
      </c>
      <c r="I55" s="9" t="s">
        <v>9</v>
      </c>
      <c r="J55" s="8" t="s">
        <v>8</v>
      </c>
      <c r="K55" s="11">
        <f>K56</f>
        <v>0</v>
      </c>
      <c r="L55" s="9" t="s">
        <v>9</v>
      </c>
      <c r="M55" s="8" t="s">
        <v>8</v>
      </c>
      <c r="N55" s="137">
        <f t="shared" si="1"/>
        <v>280000</v>
      </c>
      <c r="O55" s="9" t="s">
        <v>9</v>
      </c>
      <c r="P55" s="52"/>
    </row>
    <row r="56" spans="3:16" ht="15" customHeight="1" x14ac:dyDescent="0.4">
      <c r="C56" s="8" t="s">
        <v>146</v>
      </c>
      <c r="G56" s="36"/>
      <c r="H56" s="120">
        <v>280000</v>
      </c>
      <c r="J56" s="36"/>
      <c r="K56" s="11">
        <v>0</v>
      </c>
      <c r="L56" s="35"/>
      <c r="M56" s="36"/>
      <c r="N56" s="137">
        <f t="shared" si="1"/>
        <v>280000</v>
      </c>
      <c r="P56" s="52"/>
    </row>
    <row r="57" spans="3:16" ht="15" customHeight="1" x14ac:dyDescent="0.4">
      <c r="C57" s="8" t="s">
        <v>147</v>
      </c>
      <c r="G57" s="8" t="s">
        <v>8</v>
      </c>
      <c r="H57" s="120">
        <f>H58+H59+H60</f>
        <v>4910000</v>
      </c>
      <c r="I57" s="9" t="s">
        <v>9</v>
      </c>
      <c r="J57" s="8" t="s">
        <v>8</v>
      </c>
      <c r="K57" s="11">
        <f>K58+K59+K60+K61+K62</f>
        <v>6732300</v>
      </c>
      <c r="L57" s="9" t="s">
        <v>9</v>
      </c>
      <c r="M57" s="8" t="s">
        <v>8</v>
      </c>
      <c r="N57" s="137">
        <f t="shared" si="1"/>
        <v>-1822300</v>
      </c>
      <c r="O57" s="9" t="s">
        <v>9</v>
      </c>
      <c r="P57" s="52"/>
    </row>
    <row r="58" spans="3:16" ht="15" customHeight="1" x14ac:dyDescent="0.4">
      <c r="C58" s="8" t="s">
        <v>270</v>
      </c>
      <c r="G58" s="36"/>
      <c r="H58" s="123">
        <v>1490000</v>
      </c>
      <c r="I58" s="2"/>
      <c r="J58" s="57"/>
      <c r="K58" s="11">
        <v>2391300</v>
      </c>
      <c r="L58" s="35"/>
      <c r="M58" s="36"/>
      <c r="N58" s="137">
        <f t="shared" si="1"/>
        <v>-901300</v>
      </c>
      <c r="P58" s="52"/>
    </row>
    <row r="59" spans="3:16" ht="15" customHeight="1" x14ac:dyDescent="0.4">
      <c r="C59" s="8" t="s">
        <v>271</v>
      </c>
      <c r="G59" s="36"/>
      <c r="H59" s="123">
        <v>2620000</v>
      </c>
      <c r="I59" s="2"/>
      <c r="J59" s="57"/>
      <c r="K59" s="11">
        <v>3177000</v>
      </c>
      <c r="L59" s="35"/>
      <c r="M59" s="36"/>
      <c r="N59" s="137">
        <f t="shared" si="1"/>
        <v>-557000</v>
      </c>
      <c r="P59" s="52"/>
    </row>
    <row r="60" spans="3:16" ht="15" customHeight="1" x14ac:dyDescent="0.4">
      <c r="C60" s="8" t="s">
        <v>272</v>
      </c>
      <c r="G60" s="36"/>
      <c r="H60" s="123">
        <v>800000</v>
      </c>
      <c r="I60" s="2"/>
      <c r="J60" s="57"/>
      <c r="K60" s="11">
        <v>384000</v>
      </c>
      <c r="L60" s="35"/>
      <c r="M60" s="36"/>
      <c r="N60" s="137">
        <f t="shared" si="1"/>
        <v>416000</v>
      </c>
      <c r="P60" s="52"/>
    </row>
    <row r="61" spans="3:16" ht="15" customHeight="1" x14ac:dyDescent="0.4">
      <c r="C61" s="8" t="s">
        <v>273</v>
      </c>
      <c r="G61" s="36"/>
      <c r="H61" s="123">
        <v>0</v>
      </c>
      <c r="I61" s="2"/>
      <c r="J61" s="57"/>
      <c r="K61" s="11">
        <v>80000</v>
      </c>
      <c r="M61" s="36"/>
      <c r="N61" s="137">
        <f t="shared" si="1"/>
        <v>-80000</v>
      </c>
      <c r="P61" s="52"/>
    </row>
    <row r="62" spans="3:16" ht="15" customHeight="1" x14ac:dyDescent="0.4">
      <c r="C62" s="8" t="s">
        <v>274</v>
      </c>
      <c r="G62" s="36"/>
      <c r="H62" s="123">
        <v>0</v>
      </c>
      <c r="I62" s="2"/>
      <c r="J62" s="57"/>
      <c r="K62" s="11">
        <v>700000</v>
      </c>
      <c r="M62" s="36"/>
      <c r="N62" s="137">
        <f t="shared" si="1"/>
        <v>-700000</v>
      </c>
      <c r="P62" s="52"/>
    </row>
    <row r="63" spans="3:16" ht="15" customHeight="1" x14ac:dyDescent="0.4">
      <c r="C63" s="8" t="s">
        <v>148</v>
      </c>
      <c r="G63" s="8" t="s">
        <v>8</v>
      </c>
      <c r="H63" s="123">
        <f>SUM(H64:H68)</f>
        <v>552500</v>
      </c>
      <c r="I63" s="2"/>
      <c r="J63" s="8" t="s">
        <v>8</v>
      </c>
      <c r="K63" s="11">
        <f>SUM(K64:K68)</f>
        <v>609000</v>
      </c>
      <c r="L63" s="9" t="s">
        <v>9</v>
      </c>
      <c r="M63" s="8" t="s">
        <v>8</v>
      </c>
      <c r="N63" s="137">
        <f t="shared" si="1"/>
        <v>-56500</v>
      </c>
      <c r="O63" s="9" t="s">
        <v>9</v>
      </c>
      <c r="P63" s="52"/>
    </row>
    <row r="64" spans="3:16" ht="15" customHeight="1" x14ac:dyDescent="0.4">
      <c r="C64" s="8" t="s">
        <v>24</v>
      </c>
      <c r="G64" s="36"/>
      <c r="H64" s="123">
        <v>70000</v>
      </c>
      <c r="I64" s="2"/>
      <c r="J64" s="57"/>
      <c r="K64" s="11">
        <v>70000</v>
      </c>
      <c r="L64" s="35"/>
      <c r="M64" s="36"/>
      <c r="N64" s="137">
        <f t="shared" si="1"/>
        <v>0</v>
      </c>
      <c r="P64" s="52"/>
    </row>
    <row r="65" spans="3:16" ht="15" customHeight="1" x14ac:dyDescent="0.4">
      <c r="C65" s="8" t="s">
        <v>25</v>
      </c>
      <c r="G65" s="36"/>
      <c r="H65" s="123">
        <v>200000</v>
      </c>
      <c r="I65" s="2"/>
      <c r="J65" s="57"/>
      <c r="K65" s="11">
        <v>250000</v>
      </c>
      <c r="L65" s="35"/>
      <c r="M65" s="36"/>
      <c r="N65" s="137">
        <f t="shared" si="1"/>
        <v>-50000</v>
      </c>
      <c r="P65" s="52"/>
    </row>
    <row r="66" spans="3:16" ht="15" customHeight="1" x14ac:dyDescent="0.4">
      <c r="C66" s="8" t="s">
        <v>149</v>
      </c>
      <c r="G66" s="36"/>
      <c r="H66" s="123">
        <v>250000</v>
      </c>
      <c r="I66" s="2"/>
      <c r="J66" s="57"/>
      <c r="K66" s="11">
        <v>250000</v>
      </c>
      <c r="L66" s="35"/>
      <c r="M66" s="36"/>
      <c r="N66" s="137">
        <f t="shared" si="1"/>
        <v>0</v>
      </c>
      <c r="P66" s="52"/>
    </row>
    <row r="67" spans="3:16" ht="15" customHeight="1" x14ac:dyDescent="0.4">
      <c r="C67" s="8" t="s">
        <v>168</v>
      </c>
      <c r="G67" s="57" t="s">
        <v>169</v>
      </c>
      <c r="H67" s="123">
        <v>0</v>
      </c>
      <c r="I67" s="2" t="s">
        <v>170</v>
      </c>
      <c r="J67" s="57"/>
      <c r="K67" s="11">
        <v>0</v>
      </c>
      <c r="L67" s="35"/>
      <c r="M67" s="36"/>
      <c r="N67" s="137">
        <f t="shared" si="1"/>
        <v>0</v>
      </c>
      <c r="P67" s="52"/>
    </row>
    <row r="68" spans="3:16" ht="15" customHeight="1" x14ac:dyDescent="0.4">
      <c r="C68" s="8" t="s">
        <v>150</v>
      </c>
      <c r="G68" s="36"/>
      <c r="H68" s="123">
        <v>32500</v>
      </c>
      <c r="I68" s="2"/>
      <c r="J68" s="57"/>
      <c r="K68" s="11">
        <v>39000</v>
      </c>
      <c r="M68" s="36"/>
      <c r="N68" s="137">
        <f t="shared" si="1"/>
        <v>-6500</v>
      </c>
      <c r="P68" s="52"/>
    </row>
    <row r="69" spans="3:16" ht="15" customHeight="1" x14ac:dyDescent="0.4">
      <c r="C69" s="8" t="s">
        <v>26</v>
      </c>
      <c r="G69" s="8" t="s">
        <v>8</v>
      </c>
      <c r="H69" s="123">
        <f>H71</f>
        <v>0</v>
      </c>
      <c r="I69" s="2"/>
      <c r="J69" s="8" t="s">
        <v>8</v>
      </c>
      <c r="K69" s="11">
        <f>K70+K71</f>
        <v>600000</v>
      </c>
      <c r="L69" s="9" t="s">
        <v>9</v>
      </c>
      <c r="M69" s="8" t="s">
        <v>8</v>
      </c>
      <c r="N69" s="137">
        <f t="shared" si="1"/>
        <v>-600000</v>
      </c>
      <c r="O69" s="9" t="s">
        <v>9</v>
      </c>
      <c r="P69" s="52"/>
    </row>
    <row r="70" spans="3:16" ht="15" customHeight="1" x14ac:dyDescent="0.4">
      <c r="C70" s="8" t="s">
        <v>242</v>
      </c>
      <c r="G70" s="8"/>
      <c r="H70" s="123">
        <v>0</v>
      </c>
      <c r="I70" s="2"/>
      <c r="J70" s="8"/>
      <c r="K70" s="11">
        <v>200000</v>
      </c>
      <c r="L70" s="9"/>
      <c r="M70" s="8"/>
      <c r="N70" s="137">
        <f t="shared" si="1"/>
        <v>-200000</v>
      </c>
      <c r="O70" s="9"/>
      <c r="P70" s="52"/>
    </row>
    <row r="71" spans="3:16" ht="15" customHeight="1" x14ac:dyDescent="0.4">
      <c r="C71" s="19" t="s">
        <v>151</v>
      </c>
      <c r="D71" s="1"/>
      <c r="E71" s="1"/>
      <c r="F71" s="1"/>
      <c r="G71" s="40"/>
      <c r="H71" s="124">
        <v>0</v>
      </c>
      <c r="I71" s="62"/>
      <c r="J71" s="63"/>
      <c r="K71" s="26">
        <v>400000</v>
      </c>
      <c r="L71" s="41"/>
      <c r="M71" s="42"/>
      <c r="N71" s="29">
        <f t="shared" si="1"/>
        <v>-400000</v>
      </c>
      <c r="O71" s="1"/>
      <c r="P71" s="54"/>
    </row>
    <row r="72" spans="3:16" ht="15" customHeight="1" x14ac:dyDescent="0.4"/>
    <row r="73" spans="3:16" ht="15" customHeight="1" x14ac:dyDescent="0.4"/>
    <row r="74" spans="3:16" ht="15" customHeight="1" x14ac:dyDescent="0.4">
      <c r="N74" s="64"/>
    </row>
    <row r="75" spans="3:16" ht="15" customHeight="1" x14ac:dyDescent="0.4"/>
    <row r="76" spans="3:16" ht="15" customHeight="1" x14ac:dyDescent="0.4"/>
    <row r="77" spans="3:16" ht="15" customHeight="1" x14ac:dyDescent="0.4"/>
    <row r="78" spans="3:16" ht="15" customHeight="1" x14ac:dyDescent="0.4"/>
    <row r="79" spans="3:16" ht="15" customHeight="1" x14ac:dyDescent="0.4"/>
    <row r="80" spans="3:16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mergeCells count="8">
    <mergeCell ref="C52:D52"/>
    <mergeCell ref="C51:D51"/>
    <mergeCell ref="C1:P1"/>
    <mergeCell ref="C5:F5"/>
    <mergeCell ref="G5:I5"/>
    <mergeCell ref="J5:L5"/>
    <mergeCell ref="M5:O5"/>
    <mergeCell ref="C2:P2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horizontalDpi="4294967293" verticalDpi="1200" r:id="rId1"/>
  <headerFooter>
    <oddFooter>&amp;LNBBA&amp;C4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P60"/>
  <sheetViews>
    <sheetView topLeftCell="A40" workbookViewId="0">
      <selection activeCell="P31" sqref="P31"/>
    </sheetView>
  </sheetViews>
  <sheetFormatPr defaultRowHeight="18.75" x14ac:dyDescent="0.4"/>
  <cols>
    <col min="6" max="6" width="0.375" customWidth="1"/>
    <col min="7" max="7" width="1.5" customWidth="1"/>
    <col min="8" max="8" width="9.625" customWidth="1"/>
    <col min="9" max="9" width="1.5" customWidth="1"/>
    <col min="10" max="10" width="2" bestFit="1" customWidth="1"/>
    <col min="11" max="11" width="9.625" customWidth="1"/>
    <col min="12" max="13" width="1.5" customWidth="1"/>
    <col min="14" max="14" width="9.625" customWidth="1"/>
    <col min="15" max="15" width="1.5" customWidth="1"/>
    <col min="16" max="16" width="17.875" customWidth="1"/>
  </cols>
  <sheetData>
    <row r="2" spans="3:16" x14ac:dyDescent="0.4">
      <c r="C2" s="160" t="s">
        <v>269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/>
    </row>
    <row r="3" spans="3:16" x14ac:dyDescent="0.4">
      <c r="C3" s="160" t="s">
        <v>68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3:16" x14ac:dyDescent="0.4">
      <c r="C4" s="4" t="s">
        <v>0</v>
      </c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</row>
    <row r="5" spans="3:16" x14ac:dyDescent="0.4">
      <c r="C5" s="4" t="s">
        <v>1</v>
      </c>
      <c r="D5" s="4"/>
      <c r="E5" s="4"/>
      <c r="F5" s="4"/>
      <c r="G5" s="2"/>
      <c r="H5" s="2"/>
      <c r="I5" s="2"/>
      <c r="J5" s="2"/>
      <c r="K5" s="2"/>
      <c r="L5" s="2"/>
      <c r="M5" s="2"/>
      <c r="O5" s="2"/>
      <c r="P5" s="3" t="s">
        <v>12</v>
      </c>
    </row>
    <row r="6" spans="3:16" x14ac:dyDescent="0.4">
      <c r="C6" s="163" t="s">
        <v>11</v>
      </c>
      <c r="D6" s="164"/>
      <c r="E6" s="164"/>
      <c r="F6" s="165"/>
      <c r="G6" s="162" t="s">
        <v>246</v>
      </c>
      <c r="H6" s="162"/>
      <c r="I6" s="162"/>
      <c r="J6" s="162" t="s">
        <v>247</v>
      </c>
      <c r="K6" s="162"/>
      <c r="L6" s="162"/>
      <c r="M6" s="163" t="s">
        <v>67</v>
      </c>
      <c r="N6" s="164"/>
      <c r="O6" s="165"/>
      <c r="P6" s="32" t="s">
        <v>66</v>
      </c>
    </row>
    <row r="7" spans="3:16" ht="15" customHeight="1" x14ac:dyDescent="0.4">
      <c r="C7" s="5" t="s">
        <v>27</v>
      </c>
      <c r="D7" s="6"/>
      <c r="E7" s="6"/>
      <c r="F7" s="7"/>
      <c r="G7" s="8" t="s">
        <v>8</v>
      </c>
      <c r="H7" s="18">
        <f>SUM(H8:H32)</f>
        <v>8409410</v>
      </c>
      <c r="I7" s="9" t="s">
        <v>9</v>
      </c>
      <c r="J7" s="8" t="s">
        <v>8</v>
      </c>
      <c r="K7" s="18">
        <f>SUM(K8:K32)</f>
        <v>7274237</v>
      </c>
      <c r="L7" s="9" t="s">
        <v>9</v>
      </c>
      <c r="M7" s="8" t="s">
        <v>8</v>
      </c>
      <c r="N7" s="38">
        <f>H7-K7</f>
        <v>1135173</v>
      </c>
      <c r="O7" s="7" t="s">
        <v>9</v>
      </c>
      <c r="P7" s="132"/>
    </row>
    <row r="8" spans="3:16" ht="15" customHeight="1" x14ac:dyDescent="0.4">
      <c r="C8" s="8" t="s">
        <v>153</v>
      </c>
      <c r="D8" s="9"/>
      <c r="E8" s="9"/>
      <c r="F8" s="10"/>
      <c r="G8" s="8"/>
      <c r="H8" s="11">
        <v>0</v>
      </c>
      <c r="I8" s="9"/>
      <c r="J8" s="8"/>
      <c r="K8" s="11">
        <v>0</v>
      </c>
      <c r="L8" s="9"/>
      <c r="M8" s="8"/>
      <c r="N8" s="109">
        <f t="shared" ref="N8:N34" si="0">H8-K8</f>
        <v>0</v>
      </c>
      <c r="O8" s="10"/>
      <c r="P8" s="52"/>
    </row>
    <row r="9" spans="3:16" ht="15" customHeight="1" x14ac:dyDescent="0.4">
      <c r="C9" s="8" t="s">
        <v>154</v>
      </c>
      <c r="D9" s="9"/>
      <c r="E9" s="9"/>
      <c r="F9" s="10"/>
      <c r="G9" s="8"/>
      <c r="H9" s="11">
        <v>2608300</v>
      </c>
      <c r="I9" s="21"/>
      <c r="J9" s="22"/>
      <c r="K9" s="11">
        <v>2350380</v>
      </c>
      <c r="L9" s="21"/>
      <c r="M9" s="22"/>
      <c r="N9" s="109">
        <f t="shared" si="0"/>
        <v>257920</v>
      </c>
      <c r="O9" s="10"/>
      <c r="P9" s="52"/>
    </row>
    <row r="10" spans="3:16" ht="15" customHeight="1" x14ac:dyDescent="0.4">
      <c r="C10" s="8" t="s">
        <v>155</v>
      </c>
      <c r="D10" s="9"/>
      <c r="E10" s="9"/>
      <c r="F10" s="10"/>
      <c r="G10" s="8"/>
      <c r="H10" s="11">
        <v>0</v>
      </c>
      <c r="I10" s="21"/>
      <c r="J10" s="22"/>
      <c r="K10" s="11">
        <v>0</v>
      </c>
      <c r="L10" s="21"/>
      <c r="M10" s="22"/>
      <c r="N10" s="109">
        <f t="shared" si="0"/>
        <v>0</v>
      </c>
      <c r="O10" s="10"/>
      <c r="P10" s="52"/>
    </row>
    <row r="11" spans="3:16" ht="15" customHeight="1" x14ac:dyDescent="0.4">
      <c r="C11" s="8" t="s">
        <v>156</v>
      </c>
      <c r="D11" s="9"/>
      <c r="E11" s="9"/>
      <c r="F11" s="10"/>
      <c r="G11" s="8"/>
      <c r="H11" s="11">
        <v>0</v>
      </c>
      <c r="I11" s="21"/>
      <c r="J11" s="22"/>
      <c r="K11" s="11">
        <v>0</v>
      </c>
      <c r="L11" s="21"/>
      <c r="M11" s="22"/>
      <c r="N11" s="109">
        <f t="shared" si="0"/>
        <v>0</v>
      </c>
      <c r="O11" s="10"/>
      <c r="P11" s="52"/>
    </row>
    <row r="12" spans="3:16" ht="15" customHeight="1" x14ac:dyDescent="0.4">
      <c r="C12" s="8" t="s">
        <v>28</v>
      </c>
      <c r="D12" s="9"/>
      <c r="E12" s="9"/>
      <c r="F12" s="10"/>
      <c r="G12" s="8"/>
      <c r="H12" s="11">
        <v>10309</v>
      </c>
      <c r="I12" s="21"/>
      <c r="J12" s="22"/>
      <c r="K12" s="11">
        <v>4296</v>
      </c>
      <c r="L12" s="21"/>
      <c r="M12" s="22"/>
      <c r="N12" s="109">
        <f t="shared" si="0"/>
        <v>6013</v>
      </c>
      <c r="O12" s="10"/>
      <c r="P12" s="52"/>
    </row>
    <row r="13" spans="3:16" ht="15" customHeight="1" x14ac:dyDescent="0.4">
      <c r="C13" s="8" t="s">
        <v>64</v>
      </c>
      <c r="D13" s="9"/>
      <c r="E13" s="9"/>
      <c r="F13" s="10"/>
      <c r="G13" s="8"/>
      <c r="H13" s="11">
        <v>0</v>
      </c>
      <c r="I13" s="21"/>
      <c r="J13" s="22"/>
      <c r="K13" s="11">
        <v>0</v>
      </c>
      <c r="L13" s="21"/>
      <c r="M13" s="22"/>
      <c r="N13" s="109">
        <f t="shared" si="0"/>
        <v>0</v>
      </c>
      <c r="O13" s="10"/>
      <c r="P13" s="52"/>
    </row>
    <row r="14" spans="3:16" ht="15" customHeight="1" x14ac:dyDescent="0.4">
      <c r="C14" s="8" t="s">
        <v>29</v>
      </c>
      <c r="D14" s="9"/>
      <c r="E14" s="9"/>
      <c r="F14" s="10"/>
      <c r="G14" s="8"/>
      <c r="H14" s="11">
        <v>51760</v>
      </c>
      <c r="I14" s="21"/>
      <c r="J14" s="22"/>
      <c r="K14" s="11">
        <v>55447</v>
      </c>
      <c r="L14" s="21"/>
      <c r="M14" s="22"/>
      <c r="N14" s="109">
        <f t="shared" si="0"/>
        <v>-3687</v>
      </c>
      <c r="O14" s="10"/>
      <c r="P14" s="52"/>
    </row>
    <row r="15" spans="3:16" ht="15" customHeight="1" x14ac:dyDescent="0.4">
      <c r="C15" s="8" t="s">
        <v>30</v>
      </c>
      <c r="D15" s="9"/>
      <c r="E15" s="9"/>
      <c r="F15" s="10"/>
      <c r="G15" s="8"/>
      <c r="H15" s="11">
        <v>1233814</v>
      </c>
      <c r="I15" s="21"/>
      <c r="J15" s="22"/>
      <c r="K15" s="140">
        <v>1163600</v>
      </c>
      <c r="L15" s="21"/>
      <c r="M15" s="22"/>
      <c r="N15" s="109">
        <f t="shared" si="0"/>
        <v>70214</v>
      </c>
      <c r="O15" s="10"/>
      <c r="P15" s="52"/>
    </row>
    <row r="16" spans="3:16" ht="15" customHeight="1" x14ac:dyDescent="0.4">
      <c r="C16" s="8" t="s">
        <v>31</v>
      </c>
      <c r="D16" s="9"/>
      <c r="E16" s="9"/>
      <c r="F16" s="10"/>
      <c r="G16" s="8"/>
      <c r="H16" s="11">
        <v>702822</v>
      </c>
      <c r="I16" s="21"/>
      <c r="J16" s="22"/>
      <c r="K16" s="140">
        <v>541700</v>
      </c>
      <c r="L16" s="21"/>
      <c r="M16" s="22"/>
      <c r="N16" s="109">
        <f t="shared" si="0"/>
        <v>161122</v>
      </c>
      <c r="O16" s="10"/>
      <c r="P16" s="52"/>
    </row>
    <row r="17" spans="3:16" ht="15" customHeight="1" x14ac:dyDescent="0.4">
      <c r="C17" s="8" t="s">
        <v>32</v>
      </c>
      <c r="D17" s="9"/>
      <c r="E17" s="9"/>
      <c r="F17" s="10"/>
      <c r="G17" s="8"/>
      <c r="H17" s="11">
        <v>404113</v>
      </c>
      <c r="I17" s="21"/>
      <c r="J17" s="22"/>
      <c r="K17" s="140">
        <v>329538</v>
      </c>
      <c r="L17" s="21"/>
      <c r="M17" s="22"/>
      <c r="N17" s="109">
        <f t="shared" si="0"/>
        <v>74575</v>
      </c>
      <c r="O17" s="10"/>
      <c r="P17" s="52"/>
    </row>
    <row r="18" spans="3:16" ht="15" customHeight="1" x14ac:dyDescent="0.4">
      <c r="C18" s="8" t="s">
        <v>157</v>
      </c>
      <c r="D18" s="9"/>
      <c r="E18" s="9"/>
      <c r="F18" s="10"/>
      <c r="G18" s="8"/>
      <c r="H18" s="11">
        <v>0</v>
      </c>
      <c r="I18" s="21"/>
      <c r="J18" s="22"/>
      <c r="K18" s="11">
        <v>52920</v>
      </c>
      <c r="L18" s="21"/>
      <c r="M18" s="22"/>
      <c r="N18" s="109">
        <f t="shared" si="0"/>
        <v>-52920</v>
      </c>
      <c r="O18" s="10"/>
      <c r="P18" s="52"/>
    </row>
    <row r="19" spans="3:16" ht="15" customHeight="1" x14ac:dyDescent="0.4">
      <c r="C19" s="8" t="s">
        <v>158</v>
      </c>
      <c r="D19" s="9"/>
      <c r="E19" s="9"/>
      <c r="F19" s="10"/>
      <c r="G19" s="8"/>
      <c r="H19" s="11">
        <v>0</v>
      </c>
      <c r="I19" s="21"/>
      <c r="J19" s="22"/>
      <c r="K19" s="11">
        <v>0</v>
      </c>
      <c r="L19" s="21"/>
      <c r="M19" s="22"/>
      <c r="N19" s="109">
        <f t="shared" si="0"/>
        <v>0</v>
      </c>
      <c r="O19" s="10"/>
      <c r="P19" s="52"/>
    </row>
    <row r="20" spans="3:16" ht="15" customHeight="1" x14ac:dyDescent="0.4">
      <c r="C20" s="8" t="s">
        <v>159</v>
      </c>
      <c r="D20" s="9"/>
      <c r="E20" s="9"/>
      <c r="F20" s="10"/>
      <c r="G20" s="8"/>
      <c r="H20" s="11">
        <v>0</v>
      </c>
      <c r="I20" s="21"/>
      <c r="J20" s="22"/>
      <c r="K20" s="11">
        <v>0</v>
      </c>
      <c r="L20" s="21"/>
      <c r="M20" s="22"/>
      <c r="N20" s="109">
        <f t="shared" si="0"/>
        <v>0</v>
      </c>
      <c r="O20" s="10"/>
      <c r="P20" s="52"/>
    </row>
    <row r="21" spans="3:16" ht="15" customHeight="1" x14ac:dyDescent="0.4">
      <c r="C21" s="8" t="s">
        <v>34</v>
      </c>
      <c r="D21" s="9"/>
      <c r="E21" s="9"/>
      <c r="F21" s="10"/>
      <c r="G21" s="8"/>
      <c r="H21" s="11">
        <v>478224</v>
      </c>
      <c r="I21" s="21"/>
      <c r="J21" s="22"/>
      <c r="K21" s="11">
        <v>388800</v>
      </c>
      <c r="L21" s="21"/>
      <c r="M21" s="22"/>
      <c r="N21" s="109">
        <f t="shared" si="0"/>
        <v>89424</v>
      </c>
      <c r="O21" s="10"/>
      <c r="P21" s="52"/>
    </row>
    <row r="22" spans="3:16" ht="15" customHeight="1" x14ac:dyDescent="0.4">
      <c r="C22" s="8" t="s">
        <v>160</v>
      </c>
      <c r="D22" s="9"/>
      <c r="E22" s="9"/>
      <c r="F22" s="10"/>
      <c r="G22" s="8"/>
      <c r="H22" s="11">
        <v>0</v>
      </c>
      <c r="I22" s="21"/>
      <c r="J22" s="22"/>
      <c r="K22" s="11">
        <v>0</v>
      </c>
      <c r="L22" s="21"/>
      <c r="M22" s="22"/>
      <c r="N22" s="109">
        <f t="shared" si="0"/>
        <v>0</v>
      </c>
      <c r="O22" s="10"/>
      <c r="P22" s="52"/>
    </row>
    <row r="23" spans="3:16" ht="15" customHeight="1" x14ac:dyDescent="0.4">
      <c r="C23" s="8" t="s">
        <v>36</v>
      </c>
      <c r="D23" s="9"/>
      <c r="E23" s="9"/>
      <c r="F23" s="10"/>
      <c r="G23" s="8"/>
      <c r="H23" s="11">
        <v>40850</v>
      </c>
      <c r="I23" s="21"/>
      <c r="J23" s="22"/>
      <c r="K23" s="11">
        <v>11200</v>
      </c>
      <c r="L23" s="21"/>
      <c r="M23" s="22"/>
      <c r="N23" s="109">
        <f t="shared" si="0"/>
        <v>29650</v>
      </c>
      <c r="O23" s="10"/>
      <c r="P23" s="52"/>
    </row>
    <row r="24" spans="3:16" ht="15" customHeight="1" x14ac:dyDescent="0.4">
      <c r="C24" s="8" t="s">
        <v>161</v>
      </c>
      <c r="D24" s="9"/>
      <c r="E24" s="9"/>
      <c r="F24" s="10"/>
      <c r="G24" s="8"/>
      <c r="H24" s="11">
        <v>0</v>
      </c>
      <c r="I24" s="21"/>
      <c r="J24" s="22"/>
      <c r="K24" s="11">
        <v>0</v>
      </c>
      <c r="L24" s="21"/>
      <c r="M24" s="22"/>
      <c r="N24" s="109">
        <f t="shared" si="0"/>
        <v>0</v>
      </c>
      <c r="O24" s="10"/>
      <c r="P24" s="52"/>
    </row>
    <row r="25" spans="3:16" ht="15" customHeight="1" x14ac:dyDescent="0.4">
      <c r="C25" s="8" t="s">
        <v>162</v>
      </c>
      <c r="D25" s="9"/>
      <c r="E25" s="9"/>
      <c r="F25" s="10"/>
      <c r="G25" s="8"/>
      <c r="H25" s="11">
        <v>0</v>
      </c>
      <c r="I25" s="21"/>
      <c r="J25" s="22"/>
      <c r="K25" s="11">
        <v>0</v>
      </c>
      <c r="L25" s="21"/>
      <c r="M25" s="22"/>
      <c r="N25" s="109">
        <f t="shared" si="0"/>
        <v>0</v>
      </c>
      <c r="O25" s="10"/>
      <c r="P25" s="52"/>
    </row>
    <row r="26" spans="3:16" ht="15" customHeight="1" x14ac:dyDescent="0.4">
      <c r="C26" s="8" t="s">
        <v>65</v>
      </c>
      <c r="D26" s="9"/>
      <c r="E26" s="9"/>
      <c r="F26" s="10"/>
      <c r="G26" s="8"/>
      <c r="H26" s="11">
        <v>30000</v>
      </c>
      <c r="I26" s="21"/>
      <c r="J26" s="22"/>
      <c r="K26" s="11">
        <v>0</v>
      </c>
      <c r="L26" s="21"/>
      <c r="M26" s="22"/>
      <c r="N26" s="109">
        <f t="shared" si="0"/>
        <v>30000</v>
      </c>
      <c r="O26" s="10"/>
      <c r="P26" s="52"/>
    </row>
    <row r="27" spans="3:16" ht="15" customHeight="1" x14ac:dyDescent="0.4">
      <c r="C27" s="8" t="s">
        <v>163</v>
      </c>
      <c r="D27" s="9"/>
      <c r="E27" s="9"/>
      <c r="F27" s="10"/>
      <c r="G27" s="8"/>
      <c r="H27" s="11">
        <v>0</v>
      </c>
      <c r="I27" s="21"/>
      <c r="J27" s="22"/>
      <c r="K27" s="11">
        <v>0</v>
      </c>
      <c r="L27" s="21"/>
      <c r="M27" s="22"/>
      <c r="N27" s="109">
        <f t="shared" si="0"/>
        <v>0</v>
      </c>
      <c r="O27" s="10"/>
      <c r="P27" s="52"/>
    </row>
    <row r="28" spans="3:16" ht="15" customHeight="1" x14ac:dyDescent="0.4">
      <c r="C28" s="8" t="s">
        <v>33</v>
      </c>
      <c r="D28" s="9"/>
      <c r="E28" s="9"/>
      <c r="F28" s="10"/>
      <c r="G28" s="8"/>
      <c r="H28" s="11">
        <v>67000</v>
      </c>
      <c r="I28" s="21"/>
      <c r="J28" s="22"/>
      <c r="K28" s="11">
        <v>85132</v>
      </c>
      <c r="L28" s="21"/>
      <c r="M28" s="22"/>
      <c r="N28" s="109">
        <f t="shared" si="0"/>
        <v>-18132</v>
      </c>
      <c r="O28" s="10"/>
      <c r="P28" s="52"/>
    </row>
    <row r="29" spans="3:16" ht="17.25" customHeight="1" x14ac:dyDescent="0.4">
      <c r="C29" s="8" t="s">
        <v>37</v>
      </c>
      <c r="D29" s="9"/>
      <c r="E29" s="9"/>
      <c r="F29" s="10"/>
      <c r="G29" s="8"/>
      <c r="H29" s="11">
        <v>1238330</v>
      </c>
      <c r="I29" s="21"/>
      <c r="J29" s="22"/>
      <c r="K29" s="11">
        <v>1249218</v>
      </c>
      <c r="L29" s="21"/>
      <c r="M29" s="22"/>
      <c r="N29" s="109">
        <f t="shared" si="0"/>
        <v>-10888</v>
      </c>
      <c r="O29" s="10"/>
      <c r="P29" s="53"/>
    </row>
    <row r="30" spans="3:16" ht="15" customHeight="1" x14ac:dyDescent="0.4">
      <c r="C30" s="8" t="s">
        <v>35</v>
      </c>
      <c r="D30" s="9"/>
      <c r="E30" s="9"/>
      <c r="F30" s="10"/>
      <c r="G30" s="8"/>
      <c r="H30" s="11">
        <v>479362</v>
      </c>
      <c r="I30" s="21"/>
      <c r="J30" s="22"/>
      <c r="K30" s="140">
        <v>385521</v>
      </c>
      <c r="L30" s="21"/>
      <c r="M30" s="22"/>
      <c r="N30" s="109">
        <f t="shared" si="0"/>
        <v>93841</v>
      </c>
      <c r="O30" s="10"/>
      <c r="P30" s="52"/>
    </row>
    <row r="31" spans="3:16" ht="15" customHeight="1" x14ac:dyDescent="0.4">
      <c r="C31" s="8" t="s">
        <v>164</v>
      </c>
      <c r="D31" s="9"/>
      <c r="E31" s="9"/>
      <c r="F31" s="10"/>
      <c r="G31" s="8"/>
      <c r="H31" s="11">
        <v>400000</v>
      </c>
      <c r="I31" s="21"/>
      <c r="J31" s="22"/>
      <c r="K31" s="140">
        <v>370000</v>
      </c>
      <c r="L31" s="21"/>
      <c r="M31" s="22"/>
      <c r="N31" s="109">
        <f t="shared" si="0"/>
        <v>30000</v>
      </c>
      <c r="O31" s="10"/>
      <c r="P31" s="52"/>
    </row>
    <row r="32" spans="3:16" ht="15" customHeight="1" x14ac:dyDescent="0.4">
      <c r="C32" s="8" t="s">
        <v>38</v>
      </c>
      <c r="D32" s="9"/>
      <c r="E32" s="9"/>
      <c r="F32" s="10"/>
      <c r="G32" s="8"/>
      <c r="H32" s="11">
        <v>664526</v>
      </c>
      <c r="I32" s="21"/>
      <c r="J32" s="22"/>
      <c r="K32" s="140">
        <v>286485</v>
      </c>
      <c r="L32" s="21"/>
      <c r="M32" s="22"/>
      <c r="N32" s="109">
        <f t="shared" si="0"/>
        <v>378041</v>
      </c>
      <c r="O32" s="10"/>
      <c r="P32" s="52"/>
    </row>
    <row r="33" spans="3:16" ht="15" customHeight="1" x14ac:dyDescent="0.4">
      <c r="C33" s="8" t="s">
        <v>165</v>
      </c>
      <c r="D33" s="9"/>
      <c r="E33" s="9"/>
      <c r="F33" s="10"/>
      <c r="G33" s="8"/>
      <c r="H33" s="11">
        <v>0</v>
      </c>
      <c r="I33" s="21"/>
      <c r="J33" s="22"/>
      <c r="K33" s="140">
        <v>0</v>
      </c>
      <c r="L33" s="21"/>
      <c r="M33" s="22"/>
      <c r="N33" s="109">
        <f t="shared" si="0"/>
        <v>0</v>
      </c>
      <c r="O33" s="10"/>
      <c r="P33" s="52"/>
    </row>
    <row r="34" spans="3:16" ht="15" customHeight="1" x14ac:dyDescent="0.4">
      <c r="C34" s="8" t="s">
        <v>166</v>
      </c>
      <c r="D34" s="9"/>
      <c r="E34" s="9"/>
      <c r="F34" s="10"/>
      <c r="G34" s="8"/>
      <c r="H34" s="11">
        <v>0</v>
      </c>
      <c r="I34" s="21"/>
      <c r="J34" s="22"/>
      <c r="K34" s="140">
        <v>0</v>
      </c>
      <c r="L34" s="21"/>
      <c r="M34" s="22"/>
      <c r="N34" s="109">
        <f t="shared" si="0"/>
        <v>0</v>
      </c>
      <c r="O34" s="10"/>
      <c r="P34" s="52"/>
    </row>
    <row r="35" spans="3:16" ht="15" customHeight="1" x14ac:dyDescent="0.4">
      <c r="C35" s="13" t="s">
        <v>39</v>
      </c>
      <c r="D35" s="14"/>
      <c r="E35" s="14"/>
      <c r="F35" s="15"/>
      <c r="G35" s="13"/>
      <c r="H35" s="16">
        <f>H7+費用!H7+費用!H29+費用!H30+費用!H55+費用!H57+費用!H63</f>
        <v>47037229</v>
      </c>
      <c r="I35" s="23"/>
      <c r="J35" s="24"/>
      <c r="K35" s="141">
        <f>K7+費用!K7+費用!K30++費用!K57+費用!K63+費用!K69</f>
        <v>41418956</v>
      </c>
      <c r="L35" s="23"/>
      <c r="M35" s="24"/>
      <c r="N35" s="31">
        <f>H35-K35</f>
        <v>5618273</v>
      </c>
      <c r="O35" s="15"/>
      <c r="P35" s="44"/>
    </row>
    <row r="36" spans="3:16" ht="15" customHeight="1" x14ac:dyDescent="0.4">
      <c r="C36" s="6"/>
      <c r="D36" s="6"/>
      <c r="E36" s="6"/>
      <c r="F36" s="6"/>
      <c r="G36" s="6"/>
      <c r="H36" s="18"/>
      <c r="I36" s="18"/>
      <c r="J36" s="18"/>
      <c r="K36" s="18"/>
      <c r="L36" s="18"/>
      <c r="M36" s="18"/>
      <c r="N36" s="38"/>
      <c r="O36" s="6"/>
    </row>
    <row r="37" spans="3:16" ht="15" customHeight="1" x14ac:dyDescent="0.4">
      <c r="C37" s="9"/>
      <c r="D37" s="9"/>
      <c r="E37" s="9"/>
      <c r="F37" s="9"/>
      <c r="G37" s="9"/>
      <c r="H37" s="11"/>
      <c r="I37" s="11"/>
      <c r="J37" s="11"/>
      <c r="K37" s="11"/>
      <c r="L37" s="11"/>
      <c r="M37" s="11"/>
      <c r="N37" s="12"/>
      <c r="O37" s="9"/>
    </row>
    <row r="38" spans="3:16" ht="15" customHeight="1" x14ac:dyDescent="0.4">
      <c r="C38" s="163" t="s">
        <v>11</v>
      </c>
      <c r="D38" s="164"/>
      <c r="E38" s="164"/>
      <c r="F38" s="165"/>
      <c r="G38" s="162" t="s">
        <v>246</v>
      </c>
      <c r="H38" s="162"/>
      <c r="I38" s="162"/>
      <c r="J38" s="162" t="s">
        <v>247</v>
      </c>
      <c r="K38" s="162"/>
      <c r="L38" s="162"/>
      <c r="M38" s="163" t="s">
        <v>67</v>
      </c>
      <c r="N38" s="164"/>
      <c r="O38" s="165"/>
      <c r="P38" s="32" t="s">
        <v>66</v>
      </c>
    </row>
    <row r="39" spans="3:16" ht="15" customHeight="1" x14ac:dyDescent="0.4">
      <c r="C39" s="8" t="s">
        <v>40</v>
      </c>
      <c r="D39" s="9"/>
      <c r="E39" s="9"/>
      <c r="F39" s="10"/>
      <c r="G39" s="19"/>
      <c r="H39" s="26">
        <v>0</v>
      </c>
      <c r="I39" s="26"/>
      <c r="J39" s="39"/>
      <c r="K39" s="26">
        <v>0</v>
      </c>
      <c r="L39" s="26"/>
      <c r="M39" s="39"/>
      <c r="N39" s="26">
        <f t="shared" ref="N39:N41" si="1">H39-K39</f>
        <v>0</v>
      </c>
      <c r="O39" s="28"/>
      <c r="P39" s="33"/>
    </row>
    <row r="40" spans="3:16" ht="15" customHeight="1" x14ac:dyDescent="0.4">
      <c r="C40" s="8" t="s">
        <v>41</v>
      </c>
      <c r="D40" s="9"/>
      <c r="E40" s="9"/>
      <c r="F40" s="10"/>
      <c r="G40" s="13"/>
      <c r="H40" s="16">
        <v>0</v>
      </c>
      <c r="I40" s="16"/>
      <c r="J40" s="24"/>
      <c r="K40" s="16">
        <v>0</v>
      </c>
      <c r="L40" s="16"/>
      <c r="M40" s="24"/>
      <c r="N40" s="16">
        <f t="shared" si="1"/>
        <v>0</v>
      </c>
      <c r="O40" s="15"/>
      <c r="P40" s="33"/>
    </row>
    <row r="41" spans="3:16" ht="15" customHeight="1" x14ac:dyDescent="0.4">
      <c r="C41" s="8" t="s">
        <v>42</v>
      </c>
      <c r="D41" s="9"/>
      <c r="E41" s="9"/>
      <c r="F41" s="10"/>
      <c r="G41" s="13"/>
      <c r="H41" s="16">
        <v>0</v>
      </c>
      <c r="I41" s="16"/>
      <c r="J41" s="24"/>
      <c r="K41" s="16">
        <v>0</v>
      </c>
      <c r="L41" s="16"/>
      <c r="M41" s="24"/>
      <c r="N41" s="16">
        <f t="shared" si="1"/>
        <v>0</v>
      </c>
      <c r="O41" s="15"/>
      <c r="P41" s="33"/>
    </row>
    <row r="42" spans="3:16" ht="15" customHeight="1" x14ac:dyDescent="0.4">
      <c r="C42" s="8" t="s">
        <v>43</v>
      </c>
      <c r="D42" s="9"/>
      <c r="E42" s="9"/>
      <c r="F42" s="10"/>
      <c r="G42" s="8"/>
      <c r="H42" s="11"/>
      <c r="I42" s="21"/>
      <c r="J42" s="22"/>
      <c r="K42" s="11"/>
      <c r="L42" s="21"/>
      <c r="M42" s="22"/>
      <c r="N42" s="11"/>
      <c r="O42" s="10"/>
      <c r="P42" s="33"/>
    </row>
    <row r="43" spans="3:16" ht="15" customHeight="1" x14ac:dyDescent="0.4">
      <c r="C43" s="8" t="s">
        <v>44</v>
      </c>
      <c r="D43" s="9"/>
      <c r="E43" s="9"/>
      <c r="F43" s="10"/>
      <c r="G43" s="8"/>
      <c r="H43" s="11">
        <f>H44</f>
        <v>0</v>
      </c>
      <c r="I43" s="21"/>
      <c r="J43" s="22"/>
      <c r="K43" s="11">
        <f>K44</f>
        <v>0</v>
      </c>
      <c r="L43" s="21"/>
      <c r="M43" s="22"/>
      <c r="N43" s="11">
        <f>N44</f>
        <v>0</v>
      </c>
      <c r="O43" s="10"/>
      <c r="P43" s="33"/>
    </row>
    <row r="44" spans="3:16" ht="15" customHeight="1" x14ac:dyDescent="0.4">
      <c r="C44" s="8" t="s">
        <v>45</v>
      </c>
      <c r="D44" s="9"/>
      <c r="E44" s="9"/>
      <c r="F44" s="10"/>
      <c r="G44" s="13"/>
      <c r="H44" s="16">
        <v>0</v>
      </c>
      <c r="I44" s="23"/>
      <c r="J44" s="24"/>
      <c r="K44" s="16">
        <v>0</v>
      </c>
      <c r="L44" s="23"/>
      <c r="M44" s="24"/>
      <c r="N44" s="16">
        <v>0</v>
      </c>
      <c r="O44" s="15"/>
      <c r="P44" s="33"/>
    </row>
    <row r="45" spans="3:16" ht="15" customHeight="1" x14ac:dyDescent="0.4">
      <c r="C45" s="8" t="s">
        <v>46</v>
      </c>
      <c r="D45" s="9"/>
      <c r="E45" s="9"/>
      <c r="F45" s="10"/>
      <c r="G45" s="13"/>
      <c r="H45" s="16"/>
      <c r="I45" s="23"/>
      <c r="J45" s="24"/>
      <c r="K45" s="16"/>
      <c r="L45" s="23"/>
      <c r="M45" s="24"/>
      <c r="N45" s="16"/>
      <c r="O45" s="15"/>
      <c r="P45" s="33"/>
    </row>
    <row r="46" spans="3:16" ht="15" customHeight="1" x14ac:dyDescent="0.4">
      <c r="C46" s="8" t="s">
        <v>47</v>
      </c>
      <c r="D46" s="9"/>
      <c r="E46" s="9"/>
      <c r="F46" s="10"/>
      <c r="G46" s="13"/>
      <c r="H46" s="16">
        <v>0</v>
      </c>
      <c r="I46" s="23"/>
      <c r="J46" s="24"/>
      <c r="K46" s="16">
        <v>0</v>
      </c>
      <c r="L46" s="23"/>
      <c r="M46" s="24"/>
      <c r="N46" s="16">
        <v>0</v>
      </c>
      <c r="O46" s="15"/>
      <c r="P46" s="33"/>
    </row>
    <row r="47" spans="3:16" ht="15" customHeight="1" x14ac:dyDescent="0.4">
      <c r="C47" s="8" t="s">
        <v>48</v>
      </c>
      <c r="D47" s="9"/>
      <c r="E47" s="9"/>
      <c r="F47" s="10"/>
      <c r="G47" s="13"/>
      <c r="H47" s="16">
        <v>0</v>
      </c>
      <c r="I47" s="23"/>
      <c r="J47" s="24"/>
      <c r="K47" s="16">
        <v>0</v>
      </c>
      <c r="L47" s="23"/>
      <c r="M47" s="24"/>
      <c r="N47" s="16">
        <v>0</v>
      </c>
      <c r="O47" s="15"/>
      <c r="P47" s="33"/>
    </row>
    <row r="48" spans="3:16" ht="15" customHeight="1" x14ac:dyDescent="0.4">
      <c r="C48" s="8" t="s">
        <v>49</v>
      </c>
      <c r="D48" s="9"/>
      <c r="E48" s="9"/>
      <c r="F48" s="10"/>
      <c r="G48" s="13"/>
      <c r="H48" s="31">
        <f>収益の部!H70-管理費!H35</f>
        <v>3594540</v>
      </c>
      <c r="I48" s="46"/>
      <c r="J48" s="47"/>
      <c r="K48" s="31">
        <f>収益の部!K70-管理費!K35</f>
        <v>769188</v>
      </c>
      <c r="L48" s="46"/>
      <c r="M48" s="47"/>
      <c r="N48" s="31">
        <f>H48-K48</f>
        <v>2825352</v>
      </c>
      <c r="O48" s="15"/>
      <c r="P48" s="33"/>
    </row>
    <row r="49" spans="3:16" ht="15" customHeight="1" x14ac:dyDescent="0.4">
      <c r="C49" s="8" t="s">
        <v>50</v>
      </c>
      <c r="D49" s="9"/>
      <c r="E49" s="9"/>
      <c r="F49" s="10"/>
      <c r="G49" s="13"/>
      <c r="H49" s="31">
        <f>K50</f>
        <v>11599627</v>
      </c>
      <c r="I49" s="46"/>
      <c r="J49" s="47"/>
      <c r="K49" s="142">
        <v>10830439</v>
      </c>
      <c r="L49" s="46"/>
      <c r="M49" s="47"/>
      <c r="N49" s="31">
        <f t="shared" ref="N49:N50" si="2">H49-K49</f>
        <v>769188</v>
      </c>
      <c r="O49" s="15"/>
      <c r="P49" s="45"/>
    </row>
    <row r="50" spans="3:16" ht="15" customHeight="1" x14ac:dyDescent="0.4">
      <c r="C50" s="8" t="s">
        <v>51</v>
      </c>
      <c r="D50" s="9"/>
      <c r="E50" s="9"/>
      <c r="F50" s="10"/>
      <c r="G50" s="13"/>
      <c r="H50" s="31">
        <f>H48+H49</f>
        <v>15194167</v>
      </c>
      <c r="I50" s="46"/>
      <c r="J50" s="47"/>
      <c r="K50" s="31">
        <f>K48+K49</f>
        <v>11599627</v>
      </c>
      <c r="L50" s="46"/>
      <c r="M50" s="47"/>
      <c r="N50" s="31">
        <f t="shared" si="2"/>
        <v>3594540</v>
      </c>
      <c r="O50" s="15"/>
      <c r="P50" s="33"/>
    </row>
    <row r="51" spans="3:16" ht="15" customHeight="1" x14ac:dyDescent="0.4">
      <c r="C51" s="8" t="s">
        <v>52</v>
      </c>
      <c r="D51" s="9"/>
      <c r="E51" s="9"/>
      <c r="F51" s="10"/>
      <c r="G51" s="13"/>
      <c r="H51" s="31"/>
      <c r="I51" s="46"/>
      <c r="J51" s="47"/>
      <c r="K51" s="31"/>
      <c r="L51" s="46"/>
      <c r="M51" s="47"/>
      <c r="N51" s="31"/>
      <c r="O51" s="15"/>
      <c r="P51" s="33"/>
    </row>
    <row r="52" spans="3:16" ht="15" customHeight="1" x14ac:dyDescent="0.4">
      <c r="C52" s="8" t="s">
        <v>53</v>
      </c>
      <c r="D52" s="9"/>
      <c r="E52" s="9"/>
      <c r="F52" s="10"/>
      <c r="G52" s="13"/>
      <c r="H52" s="31">
        <v>1846797</v>
      </c>
      <c r="I52" s="46"/>
      <c r="J52" s="47"/>
      <c r="K52" s="31">
        <v>1400000</v>
      </c>
      <c r="L52" s="46"/>
      <c r="M52" s="47"/>
      <c r="N52" s="31">
        <f>H52-K52</f>
        <v>446797</v>
      </c>
      <c r="O52" s="15"/>
      <c r="P52" s="33"/>
    </row>
    <row r="53" spans="3:16" ht="15" customHeight="1" x14ac:dyDescent="0.4">
      <c r="C53" s="8" t="s">
        <v>54</v>
      </c>
      <c r="D53" s="9"/>
      <c r="E53" s="9"/>
      <c r="F53" s="10"/>
      <c r="G53" s="13"/>
      <c r="H53" s="31">
        <v>4400000</v>
      </c>
      <c r="I53" s="46"/>
      <c r="J53" s="47"/>
      <c r="K53" s="31">
        <v>3000000</v>
      </c>
      <c r="L53" s="46"/>
      <c r="M53" s="47"/>
      <c r="N53" s="31">
        <f t="shared" ref="N53:N54" si="3">H53-K53</f>
        <v>1400000</v>
      </c>
      <c r="O53" s="15"/>
      <c r="P53" s="33"/>
    </row>
    <row r="54" spans="3:16" ht="15" customHeight="1" x14ac:dyDescent="0.4">
      <c r="C54" s="8" t="s">
        <v>55</v>
      </c>
      <c r="D54" s="9"/>
      <c r="E54" s="9"/>
      <c r="F54" s="10"/>
      <c r="G54" s="13"/>
      <c r="H54" s="31">
        <f>H52+H53</f>
        <v>6246797</v>
      </c>
      <c r="I54" s="46"/>
      <c r="J54" s="47"/>
      <c r="K54" s="31">
        <v>4400000</v>
      </c>
      <c r="L54" s="46"/>
      <c r="M54" s="47"/>
      <c r="N54" s="31">
        <f t="shared" si="3"/>
        <v>1846797</v>
      </c>
      <c r="O54" s="15"/>
      <c r="P54" s="33"/>
    </row>
    <row r="55" spans="3:16" ht="15" customHeight="1" x14ac:dyDescent="0.4">
      <c r="C55" s="8" t="s">
        <v>56</v>
      </c>
      <c r="D55" s="9"/>
      <c r="E55" s="9"/>
      <c r="F55" s="10"/>
      <c r="G55" s="13"/>
      <c r="H55" s="31"/>
      <c r="I55" s="46"/>
      <c r="J55" s="47"/>
      <c r="K55" s="31"/>
      <c r="L55" s="46"/>
      <c r="M55" s="47"/>
      <c r="N55" s="31"/>
      <c r="O55" s="15"/>
      <c r="P55" s="33"/>
    </row>
    <row r="56" spans="3:16" ht="15" customHeight="1" x14ac:dyDescent="0.4">
      <c r="C56" s="8" t="s">
        <v>57</v>
      </c>
      <c r="D56" s="9"/>
      <c r="E56" s="9"/>
      <c r="F56" s="10"/>
      <c r="G56" s="13"/>
      <c r="H56" s="31">
        <v>0</v>
      </c>
      <c r="I56" s="46"/>
      <c r="J56" s="47"/>
      <c r="K56" s="31">
        <v>0</v>
      </c>
      <c r="L56" s="46"/>
      <c r="M56" s="47"/>
      <c r="N56" s="31">
        <v>0</v>
      </c>
      <c r="O56" s="15"/>
      <c r="P56" s="33"/>
    </row>
    <row r="57" spans="3:16" ht="15" customHeight="1" x14ac:dyDescent="0.4">
      <c r="C57" s="8" t="s">
        <v>58</v>
      </c>
      <c r="D57" s="9"/>
      <c r="E57" s="9"/>
      <c r="F57" s="10"/>
      <c r="G57" s="13"/>
      <c r="H57" s="31">
        <v>0</v>
      </c>
      <c r="I57" s="46"/>
      <c r="J57" s="47"/>
      <c r="K57" s="31">
        <v>0</v>
      </c>
      <c r="L57" s="46"/>
      <c r="M57" s="47"/>
      <c r="N57" s="31">
        <v>0</v>
      </c>
      <c r="O57" s="15"/>
      <c r="P57" s="33"/>
    </row>
    <row r="58" spans="3:16" ht="15" customHeight="1" x14ac:dyDescent="0.4">
      <c r="C58" s="8" t="s">
        <v>59</v>
      </c>
      <c r="D58" s="9"/>
      <c r="E58" s="9"/>
      <c r="F58" s="10"/>
      <c r="G58" s="13"/>
      <c r="H58" s="31">
        <v>0</v>
      </c>
      <c r="I58" s="46"/>
      <c r="J58" s="47"/>
      <c r="K58" s="31">
        <v>0</v>
      </c>
      <c r="L58" s="46"/>
      <c r="M58" s="47"/>
      <c r="N58" s="31">
        <v>0</v>
      </c>
      <c r="O58" s="15"/>
      <c r="P58" s="33"/>
    </row>
    <row r="59" spans="3:16" ht="15" customHeight="1" thickBot="1" x14ac:dyDescent="0.45">
      <c r="C59" s="19" t="s">
        <v>60</v>
      </c>
      <c r="D59" s="1"/>
      <c r="E59" s="1"/>
      <c r="F59" s="20"/>
      <c r="G59" s="30"/>
      <c r="H59" s="48">
        <f>H50+H54</f>
        <v>21440964</v>
      </c>
      <c r="I59" s="49"/>
      <c r="J59" s="50"/>
      <c r="K59" s="48">
        <f>K50+K54</f>
        <v>15999627</v>
      </c>
      <c r="L59" s="49"/>
      <c r="M59" s="50"/>
      <c r="N59" s="48">
        <f>N50+N54</f>
        <v>5441337</v>
      </c>
      <c r="O59" s="25"/>
      <c r="P59" s="34"/>
    </row>
    <row r="60" spans="3:16" ht="19.5" thickTop="1" x14ac:dyDescent="0.4"/>
  </sheetData>
  <mergeCells count="10">
    <mergeCell ref="C2:P2"/>
    <mergeCell ref="C38:F38"/>
    <mergeCell ref="G38:I38"/>
    <mergeCell ref="J38:L38"/>
    <mergeCell ref="M38:O38"/>
    <mergeCell ref="C6:F6"/>
    <mergeCell ref="G6:I6"/>
    <mergeCell ref="J6:L6"/>
    <mergeCell ref="M6:O6"/>
    <mergeCell ref="C3:P3"/>
  </mergeCells>
  <phoneticPr fontId="1"/>
  <pageMargins left="0.70866141732283472" right="0.11811023622047245" top="0.74803149606299213" bottom="0.74803149606299213" header="0.31496062992125984" footer="0.31496062992125984"/>
  <pageSetup paperSize="9" orientation="portrait" horizontalDpi="4294967293" verticalDpi="0" r:id="rId1"/>
  <headerFooter>
    <oddFooter>&amp;LNBBA&amp;C6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66"/>
  <sheetViews>
    <sheetView topLeftCell="A25" workbookViewId="0">
      <selection activeCell="E41" sqref="E41"/>
    </sheetView>
  </sheetViews>
  <sheetFormatPr defaultRowHeight="18.75" x14ac:dyDescent="0.4"/>
  <cols>
    <col min="6" max="6" width="4.875" customWidth="1"/>
    <col min="7" max="7" width="1.5" customWidth="1"/>
    <col min="9" max="10" width="1.5" customWidth="1"/>
    <col min="12" max="13" width="1.5" customWidth="1"/>
    <col min="15" max="15" width="1.5" customWidth="1"/>
  </cols>
  <sheetData>
    <row r="1" spans="3:16" ht="19.5" thickBot="1" x14ac:dyDescent="0.45">
      <c r="F1" s="167" t="s">
        <v>172</v>
      </c>
      <c r="G1" s="167"/>
      <c r="H1" s="167"/>
      <c r="I1" s="167"/>
      <c r="J1" s="167"/>
      <c r="K1" s="167"/>
    </row>
    <row r="2" spans="3:16" x14ac:dyDescent="0.4">
      <c r="E2" s="168" t="s">
        <v>226</v>
      </c>
      <c r="F2" s="168"/>
      <c r="G2" s="168"/>
      <c r="H2" s="168"/>
      <c r="I2" s="168"/>
      <c r="J2" s="168"/>
      <c r="K2" s="168"/>
      <c r="L2" s="168"/>
      <c r="M2" s="168"/>
      <c r="N2" s="2"/>
      <c r="O2" s="66"/>
    </row>
    <row r="3" spans="3:16" ht="15" customHeight="1" x14ac:dyDescent="0.4">
      <c r="C3" s="4" t="s">
        <v>0</v>
      </c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</row>
    <row r="4" spans="3:16" ht="15" customHeight="1" x14ac:dyDescent="0.4">
      <c r="C4" s="4" t="s">
        <v>1</v>
      </c>
      <c r="D4" s="4"/>
      <c r="E4" s="4"/>
      <c r="F4" s="4"/>
      <c r="G4" s="2"/>
      <c r="H4" s="2"/>
      <c r="I4" s="2"/>
      <c r="J4" s="2"/>
      <c r="K4" s="2"/>
      <c r="L4" s="2"/>
      <c r="M4" s="2"/>
      <c r="N4" s="3"/>
      <c r="O4" s="2"/>
      <c r="P4" s="3" t="s">
        <v>12</v>
      </c>
    </row>
    <row r="5" spans="3:16" ht="15" customHeight="1" x14ac:dyDescent="0.4">
      <c r="C5" s="163" t="s">
        <v>11</v>
      </c>
      <c r="D5" s="164"/>
      <c r="E5" s="164"/>
      <c r="F5" s="165"/>
      <c r="G5" s="162" t="s">
        <v>246</v>
      </c>
      <c r="H5" s="162"/>
      <c r="I5" s="162"/>
      <c r="J5" s="162" t="s">
        <v>247</v>
      </c>
      <c r="K5" s="162"/>
      <c r="L5" s="162"/>
      <c r="M5" s="163" t="s">
        <v>67</v>
      </c>
      <c r="N5" s="164"/>
      <c r="O5" s="165"/>
      <c r="P5" s="32" t="s">
        <v>173</v>
      </c>
    </row>
    <row r="6" spans="3:16" ht="15" customHeight="1" x14ac:dyDescent="0.4">
      <c r="C6" s="5" t="s">
        <v>174</v>
      </c>
      <c r="D6" s="6"/>
      <c r="E6" s="6"/>
      <c r="F6" s="6"/>
      <c r="G6" s="5"/>
      <c r="H6" s="6"/>
      <c r="I6" s="6"/>
      <c r="J6" s="5"/>
      <c r="K6" s="6"/>
      <c r="L6" s="7"/>
      <c r="M6" s="6"/>
      <c r="N6" s="6"/>
      <c r="O6" s="7"/>
      <c r="P6" s="74"/>
    </row>
    <row r="7" spans="3:16" ht="15" customHeight="1" x14ac:dyDescent="0.4">
      <c r="C7" s="8" t="s">
        <v>175</v>
      </c>
      <c r="D7" s="9"/>
      <c r="E7" s="9"/>
      <c r="F7" s="9"/>
      <c r="G7" s="8"/>
      <c r="H7" s="9"/>
      <c r="I7" s="9"/>
      <c r="J7" s="8"/>
      <c r="K7" s="9"/>
      <c r="L7" s="10"/>
      <c r="M7" s="9"/>
      <c r="N7" s="9"/>
      <c r="O7" s="10"/>
      <c r="P7" s="75"/>
    </row>
    <row r="8" spans="3:16" ht="15" customHeight="1" x14ac:dyDescent="0.4">
      <c r="C8" s="8" t="s">
        <v>176</v>
      </c>
      <c r="D8" s="9"/>
      <c r="E8" s="9"/>
      <c r="F8" s="9"/>
      <c r="G8" s="8"/>
      <c r="H8" s="9"/>
      <c r="I8" s="9"/>
      <c r="J8" s="8"/>
      <c r="K8" s="9"/>
      <c r="L8" s="10"/>
      <c r="M8" s="9"/>
      <c r="N8" s="9"/>
      <c r="O8" s="10"/>
      <c r="P8" s="75"/>
    </row>
    <row r="9" spans="3:16" ht="15" customHeight="1" x14ac:dyDescent="0.4">
      <c r="C9" s="8" t="s">
        <v>177</v>
      </c>
      <c r="D9" s="9"/>
      <c r="E9" s="9"/>
      <c r="F9" s="9"/>
      <c r="G9" s="8"/>
      <c r="H9" s="11">
        <v>13876894</v>
      </c>
      <c r="I9" s="9"/>
      <c r="J9" s="8"/>
      <c r="K9" s="11">
        <v>10739338</v>
      </c>
      <c r="L9" s="10"/>
      <c r="M9" s="9"/>
      <c r="N9" s="67">
        <f>H9-K9</f>
        <v>3137556</v>
      </c>
      <c r="O9" s="10"/>
      <c r="P9" s="75"/>
    </row>
    <row r="10" spans="3:16" s="99" customFormat="1" ht="15" customHeight="1" x14ac:dyDescent="0.4">
      <c r="C10" s="101" t="s">
        <v>251</v>
      </c>
      <c r="D10" s="103"/>
      <c r="E10" s="103"/>
      <c r="F10" s="103"/>
      <c r="G10" s="101"/>
      <c r="H10" s="98">
        <v>3246797</v>
      </c>
      <c r="I10" s="103"/>
      <c r="J10" s="101"/>
      <c r="K10" s="98">
        <v>1400000</v>
      </c>
      <c r="L10" s="10"/>
      <c r="M10" s="103"/>
      <c r="N10" s="67">
        <f t="shared" ref="N10:N12" si="0">H10-K10</f>
        <v>1846797</v>
      </c>
      <c r="O10" s="10"/>
      <c r="P10" s="75"/>
    </row>
    <row r="11" spans="3:16" ht="15" customHeight="1" x14ac:dyDescent="0.4">
      <c r="C11" s="8" t="s">
        <v>178</v>
      </c>
      <c r="D11" s="9"/>
      <c r="E11" s="9"/>
      <c r="F11" s="9"/>
      <c r="G11" s="8"/>
      <c r="H11" s="11">
        <v>553</v>
      </c>
      <c r="I11" s="9"/>
      <c r="J11" s="8"/>
      <c r="K11" s="11">
        <v>529</v>
      </c>
      <c r="L11" s="10"/>
      <c r="M11" s="9"/>
      <c r="N11" s="67">
        <f t="shared" si="0"/>
        <v>24</v>
      </c>
      <c r="O11" s="10"/>
      <c r="P11" s="75"/>
    </row>
    <row r="12" spans="3:16" ht="15" customHeight="1" x14ac:dyDescent="0.4">
      <c r="C12" s="8" t="s">
        <v>179</v>
      </c>
      <c r="D12" s="9"/>
      <c r="E12" s="9"/>
      <c r="F12" s="9"/>
      <c r="G12" s="8"/>
      <c r="H12" s="11">
        <v>545814</v>
      </c>
      <c r="I12" s="9"/>
      <c r="J12" s="8"/>
      <c r="K12" s="11">
        <v>641000</v>
      </c>
      <c r="L12" s="10"/>
      <c r="M12" s="9"/>
      <c r="N12" s="17">
        <f t="shared" si="0"/>
        <v>-95186</v>
      </c>
      <c r="O12" s="10"/>
      <c r="P12" s="75"/>
    </row>
    <row r="13" spans="3:16" ht="15" customHeight="1" x14ac:dyDescent="0.4">
      <c r="C13" s="8" t="s">
        <v>180</v>
      </c>
      <c r="D13" s="9"/>
      <c r="E13" s="9"/>
      <c r="F13" s="9"/>
      <c r="G13" s="8"/>
      <c r="H13" s="11">
        <v>964088</v>
      </c>
      <c r="I13" s="9"/>
      <c r="J13" s="8"/>
      <c r="K13" s="11">
        <v>263760</v>
      </c>
      <c r="L13" s="10"/>
      <c r="M13" s="9"/>
      <c r="N13" s="67">
        <f>H13-K13</f>
        <v>700328</v>
      </c>
      <c r="O13" s="10"/>
      <c r="P13" s="75"/>
    </row>
    <row r="14" spans="3:16" ht="15" customHeight="1" x14ac:dyDescent="0.4">
      <c r="C14" s="8" t="s">
        <v>181</v>
      </c>
      <c r="D14" s="9"/>
      <c r="E14" s="9"/>
      <c r="F14" s="9"/>
      <c r="G14" s="13"/>
      <c r="H14" s="16">
        <f>H9+H10+H11+H12+H13</f>
        <v>18634146</v>
      </c>
      <c r="I14" s="14"/>
      <c r="J14" s="13"/>
      <c r="K14" s="16">
        <f>K9+K10+K11+K12+K13</f>
        <v>13044627</v>
      </c>
      <c r="L14" s="15"/>
      <c r="M14" s="14"/>
      <c r="N14" s="16">
        <f>H14-K14</f>
        <v>5589519</v>
      </c>
      <c r="O14" s="15"/>
      <c r="P14" s="77"/>
    </row>
    <row r="15" spans="3:16" ht="15" customHeight="1" x14ac:dyDescent="0.4">
      <c r="C15" s="8" t="s">
        <v>182</v>
      </c>
      <c r="D15" s="9"/>
      <c r="E15" s="9"/>
      <c r="F15" s="9"/>
      <c r="G15" s="8"/>
      <c r="H15" s="11"/>
      <c r="I15" s="9"/>
      <c r="J15" s="8"/>
      <c r="K15" s="11"/>
      <c r="L15" s="10"/>
      <c r="M15" s="9"/>
      <c r="N15" s="11"/>
      <c r="O15" s="10"/>
      <c r="P15" s="74"/>
    </row>
    <row r="16" spans="3:16" ht="15" customHeight="1" x14ac:dyDescent="0.4">
      <c r="C16" s="8" t="s">
        <v>183</v>
      </c>
      <c r="D16" s="9"/>
      <c r="E16" s="9"/>
      <c r="F16" s="9"/>
      <c r="G16" s="8"/>
      <c r="H16" s="11"/>
      <c r="I16" s="9"/>
      <c r="J16" s="8"/>
      <c r="K16" s="11"/>
      <c r="L16" s="10"/>
      <c r="M16" s="9"/>
      <c r="N16" s="12"/>
      <c r="O16" s="10"/>
      <c r="P16" s="75"/>
    </row>
    <row r="17" spans="3:16" ht="15" customHeight="1" x14ac:dyDescent="0.4">
      <c r="C17" s="8" t="s">
        <v>184</v>
      </c>
      <c r="D17" s="9"/>
      <c r="E17" s="9"/>
      <c r="F17" s="9"/>
      <c r="G17" s="8"/>
      <c r="H17" s="11">
        <v>3000000</v>
      </c>
      <c r="I17" s="9"/>
      <c r="J17" s="8"/>
      <c r="K17" s="11">
        <v>3000000</v>
      </c>
      <c r="L17" s="10"/>
      <c r="M17" s="9"/>
      <c r="N17" s="11">
        <v>0</v>
      </c>
      <c r="O17" s="10"/>
      <c r="P17" s="76"/>
    </row>
    <row r="18" spans="3:16" ht="15" customHeight="1" x14ac:dyDescent="0.4">
      <c r="C18" s="8" t="s">
        <v>185</v>
      </c>
      <c r="D18" s="9"/>
      <c r="E18" s="9"/>
      <c r="F18" s="9"/>
      <c r="G18" s="13"/>
      <c r="H18" s="16">
        <v>3000000</v>
      </c>
      <c r="I18" s="14"/>
      <c r="J18" s="13"/>
      <c r="K18" s="16">
        <v>3000000</v>
      </c>
      <c r="L18" s="15"/>
      <c r="M18" s="14"/>
      <c r="N18" s="16">
        <v>0</v>
      </c>
      <c r="O18" s="15"/>
      <c r="P18" s="77"/>
    </row>
    <row r="19" spans="3:16" ht="15" customHeight="1" x14ac:dyDescent="0.4">
      <c r="C19" s="8" t="s">
        <v>186</v>
      </c>
      <c r="D19" s="9"/>
      <c r="E19" s="9"/>
      <c r="F19" s="9"/>
      <c r="G19" s="13"/>
      <c r="H19" s="16">
        <v>3000000</v>
      </c>
      <c r="I19" s="14"/>
      <c r="J19" s="13"/>
      <c r="K19" s="16">
        <v>3000000</v>
      </c>
      <c r="L19" s="15"/>
      <c r="M19" s="14"/>
      <c r="N19" s="16">
        <v>0</v>
      </c>
      <c r="O19" s="15"/>
      <c r="P19" s="77"/>
    </row>
    <row r="20" spans="3:16" ht="15" customHeight="1" x14ac:dyDescent="0.4">
      <c r="C20" s="19" t="s">
        <v>187</v>
      </c>
      <c r="D20" s="27"/>
      <c r="E20" s="27"/>
      <c r="F20" s="28"/>
      <c r="G20" s="5"/>
      <c r="H20" s="18">
        <f>H14+H19</f>
        <v>21634146</v>
      </c>
      <c r="I20" s="6"/>
      <c r="J20" s="5"/>
      <c r="K20" s="18">
        <f>K14+K19</f>
        <v>16044627</v>
      </c>
      <c r="L20" s="7"/>
      <c r="M20" s="6"/>
      <c r="N20" s="18">
        <f>H20-K20</f>
        <v>5589519</v>
      </c>
      <c r="O20" s="7"/>
      <c r="P20" s="74"/>
    </row>
    <row r="21" spans="3:16" ht="15" customHeight="1" x14ac:dyDescent="0.4">
      <c r="C21" s="8"/>
      <c r="D21" s="9"/>
      <c r="E21" s="9"/>
      <c r="F21" s="9"/>
      <c r="G21" s="5"/>
      <c r="H21" s="18"/>
      <c r="I21" s="6"/>
      <c r="J21" s="5"/>
      <c r="K21" s="18"/>
      <c r="L21" s="7"/>
      <c r="M21" s="6"/>
      <c r="N21" s="38"/>
      <c r="O21" s="7"/>
      <c r="P21" s="78"/>
    </row>
    <row r="22" spans="3:16" ht="15" customHeight="1" x14ac:dyDescent="0.4">
      <c r="C22" s="8" t="s">
        <v>188</v>
      </c>
      <c r="D22" s="9"/>
      <c r="E22" s="9"/>
      <c r="F22" s="9"/>
      <c r="G22" s="8"/>
      <c r="H22" s="11"/>
      <c r="I22" s="9"/>
      <c r="J22" s="8"/>
      <c r="K22" s="11"/>
      <c r="L22" s="10"/>
      <c r="M22" s="9"/>
      <c r="N22" s="12"/>
      <c r="O22" s="10"/>
      <c r="P22" s="79"/>
    </row>
    <row r="23" spans="3:16" ht="15" customHeight="1" x14ac:dyDescent="0.4">
      <c r="C23" s="8" t="s">
        <v>189</v>
      </c>
      <c r="D23" s="9"/>
      <c r="E23" s="9"/>
      <c r="F23" s="9"/>
      <c r="G23" s="8"/>
      <c r="H23" s="11"/>
      <c r="I23" s="9"/>
      <c r="J23" s="8"/>
      <c r="K23" s="11"/>
      <c r="L23" s="10"/>
      <c r="M23" s="9"/>
      <c r="N23" s="11"/>
      <c r="O23" s="10"/>
      <c r="P23" s="79"/>
    </row>
    <row r="24" spans="3:16" ht="15" customHeight="1" x14ac:dyDescent="0.4">
      <c r="C24" s="8" t="s">
        <v>190</v>
      </c>
      <c r="D24" s="9"/>
      <c r="E24" s="9"/>
      <c r="F24" s="9"/>
      <c r="G24" s="101"/>
      <c r="H24" s="109">
        <v>189000</v>
      </c>
      <c r="I24" s="97"/>
      <c r="J24" s="101"/>
      <c r="K24" s="110">
        <v>45000</v>
      </c>
      <c r="L24" s="10"/>
      <c r="M24" s="97"/>
      <c r="N24" s="109">
        <f>H24-K24</f>
        <v>144000</v>
      </c>
      <c r="O24" s="10"/>
      <c r="P24" s="102"/>
    </row>
    <row r="25" spans="3:16" s="99" customFormat="1" ht="15" customHeight="1" x14ac:dyDescent="0.4">
      <c r="C25" s="101" t="s">
        <v>252</v>
      </c>
      <c r="D25" s="103"/>
      <c r="E25" s="103"/>
      <c r="F25" s="103"/>
      <c r="G25" s="101"/>
      <c r="H25" s="109">
        <v>4182</v>
      </c>
      <c r="I25" s="97"/>
      <c r="J25" s="101"/>
      <c r="K25" s="110">
        <v>0</v>
      </c>
      <c r="L25" s="10"/>
      <c r="M25" s="97"/>
      <c r="N25" s="109">
        <f>H25-K25</f>
        <v>4182</v>
      </c>
      <c r="O25" s="10"/>
      <c r="P25" s="75"/>
    </row>
    <row r="26" spans="3:16" ht="15" customHeight="1" x14ac:dyDescent="0.4">
      <c r="C26" s="8" t="s">
        <v>191</v>
      </c>
      <c r="D26" s="9"/>
      <c r="E26" s="9"/>
      <c r="F26" s="9"/>
      <c r="G26" s="19"/>
      <c r="H26" s="29">
        <f>H24+H25</f>
        <v>193182</v>
      </c>
      <c r="I26" s="27"/>
      <c r="J26" s="19"/>
      <c r="K26" s="26">
        <v>45000</v>
      </c>
      <c r="L26" s="28"/>
      <c r="M26" s="27"/>
      <c r="N26" s="29">
        <f>H26-K26</f>
        <v>148182</v>
      </c>
      <c r="O26" s="28"/>
      <c r="P26" s="76"/>
    </row>
    <row r="27" spans="3:16" ht="15" customHeight="1" x14ac:dyDescent="0.4">
      <c r="C27" s="19" t="s">
        <v>192</v>
      </c>
      <c r="D27" s="27"/>
      <c r="E27" s="27"/>
      <c r="F27" s="28"/>
      <c r="G27" s="13"/>
      <c r="H27" s="31">
        <f>H26</f>
        <v>193182</v>
      </c>
      <c r="I27" s="14"/>
      <c r="J27" s="13"/>
      <c r="K27" s="16">
        <f>K26</f>
        <v>45000</v>
      </c>
      <c r="L27" s="15"/>
      <c r="M27" s="14"/>
      <c r="N27" s="31">
        <f>H27-K27</f>
        <v>148182</v>
      </c>
      <c r="O27" s="15"/>
      <c r="P27" s="77"/>
    </row>
    <row r="28" spans="3:16" ht="15" customHeight="1" x14ac:dyDescent="0.4">
      <c r="C28" s="8"/>
      <c r="D28" s="9"/>
      <c r="E28" s="9"/>
      <c r="F28" s="9"/>
      <c r="G28" s="8"/>
      <c r="H28" s="11"/>
      <c r="I28" s="9"/>
      <c r="J28" s="8"/>
      <c r="K28" s="11"/>
      <c r="L28" s="10"/>
      <c r="M28" s="9"/>
      <c r="N28" s="12"/>
      <c r="O28" s="10"/>
      <c r="P28" s="74"/>
    </row>
    <row r="29" spans="3:16" ht="15" customHeight="1" x14ac:dyDescent="0.4">
      <c r="C29" s="8" t="s">
        <v>193</v>
      </c>
      <c r="D29" s="9"/>
      <c r="E29" s="9"/>
      <c r="F29" s="9"/>
      <c r="G29" s="8"/>
      <c r="H29" s="11"/>
      <c r="I29" s="9"/>
      <c r="J29" s="8"/>
      <c r="K29" s="11"/>
      <c r="L29" s="10"/>
      <c r="M29" s="9"/>
      <c r="N29" s="12"/>
      <c r="O29" s="10"/>
      <c r="P29" s="75"/>
    </row>
    <row r="30" spans="3:16" ht="15" customHeight="1" x14ac:dyDescent="0.4">
      <c r="C30" s="8" t="s">
        <v>194</v>
      </c>
      <c r="D30" s="9"/>
      <c r="E30" s="9"/>
      <c r="F30" s="9"/>
      <c r="G30" s="8"/>
      <c r="H30" s="11"/>
      <c r="I30" s="9"/>
      <c r="J30" s="8"/>
      <c r="K30" s="11"/>
      <c r="L30" s="10"/>
      <c r="M30" s="9"/>
      <c r="N30" s="12"/>
      <c r="O30" s="10"/>
      <c r="P30" s="75"/>
    </row>
    <row r="31" spans="3:16" ht="15" customHeight="1" x14ac:dyDescent="0.4">
      <c r="C31" s="8" t="s">
        <v>195</v>
      </c>
      <c r="D31" s="9"/>
      <c r="E31" s="9"/>
      <c r="F31" s="9"/>
      <c r="G31" s="19"/>
      <c r="H31" s="26">
        <v>0</v>
      </c>
      <c r="I31" s="27"/>
      <c r="J31" s="19"/>
      <c r="K31" s="26">
        <v>0</v>
      </c>
      <c r="L31" s="28"/>
      <c r="M31" s="27"/>
      <c r="N31" s="29">
        <v>0</v>
      </c>
      <c r="O31" s="28"/>
      <c r="P31" s="76"/>
    </row>
    <row r="32" spans="3:16" ht="15" customHeight="1" x14ac:dyDescent="0.4">
      <c r="C32" s="8" t="s">
        <v>196</v>
      </c>
      <c r="D32" s="9"/>
      <c r="E32" s="9"/>
      <c r="F32" s="9"/>
      <c r="G32" s="8"/>
      <c r="H32" s="11"/>
      <c r="I32" s="9"/>
      <c r="J32" s="8"/>
      <c r="K32" s="11"/>
      <c r="L32" s="10"/>
      <c r="M32" s="9"/>
      <c r="N32" s="12"/>
      <c r="O32" s="10"/>
      <c r="P32" s="74"/>
    </row>
    <row r="33" spans="3:16" ht="15" customHeight="1" x14ac:dyDescent="0.4">
      <c r="C33" s="8" t="s">
        <v>197</v>
      </c>
      <c r="D33" s="9"/>
      <c r="E33" s="9"/>
      <c r="F33" s="10"/>
      <c r="G33" s="19"/>
      <c r="H33" s="26">
        <v>6246797</v>
      </c>
      <c r="I33" s="27"/>
      <c r="J33" s="19"/>
      <c r="K33" s="26">
        <v>4400000</v>
      </c>
      <c r="L33" s="28"/>
      <c r="M33" s="27"/>
      <c r="N33" s="29">
        <f>H33-K33</f>
        <v>1846797</v>
      </c>
      <c r="O33" s="28"/>
      <c r="P33" s="76"/>
    </row>
    <row r="34" spans="3:16" ht="15" customHeight="1" x14ac:dyDescent="0.4">
      <c r="C34" s="8" t="s">
        <v>198</v>
      </c>
      <c r="D34" s="9"/>
      <c r="E34" s="9"/>
      <c r="F34" s="9"/>
      <c r="G34" s="8"/>
      <c r="H34" s="11"/>
      <c r="I34" s="9"/>
      <c r="J34" s="8"/>
      <c r="K34" s="11"/>
      <c r="L34" s="10"/>
      <c r="M34" s="9"/>
      <c r="N34" s="12"/>
      <c r="O34" s="10"/>
      <c r="P34" s="74"/>
    </row>
    <row r="35" spans="3:16" ht="15" customHeight="1" x14ac:dyDescent="0.4">
      <c r="C35" s="8" t="s">
        <v>199</v>
      </c>
      <c r="D35" s="9"/>
      <c r="E35" s="9"/>
      <c r="F35" s="9"/>
      <c r="G35" s="8"/>
      <c r="H35" s="11">
        <v>0</v>
      </c>
      <c r="I35" s="9"/>
      <c r="J35" s="8"/>
      <c r="K35" s="11">
        <v>0</v>
      </c>
      <c r="L35" s="10"/>
      <c r="M35" s="9"/>
      <c r="N35" s="11">
        <v>0</v>
      </c>
      <c r="O35" s="10"/>
      <c r="P35" s="75"/>
    </row>
    <row r="36" spans="3:16" ht="15" customHeight="1" x14ac:dyDescent="0.4">
      <c r="C36" s="8" t="s">
        <v>200</v>
      </c>
      <c r="D36" s="9"/>
      <c r="E36" s="9"/>
      <c r="F36" s="9"/>
      <c r="G36" s="8"/>
      <c r="H36" s="11">
        <f>管理費!H50</f>
        <v>15194167</v>
      </c>
      <c r="I36" s="9"/>
      <c r="J36" s="8"/>
      <c r="K36" s="11">
        <f>管理費!K50</f>
        <v>11599627</v>
      </c>
      <c r="L36" s="10"/>
      <c r="M36" s="9"/>
      <c r="N36" s="29">
        <f>H36-K36</f>
        <v>3594540</v>
      </c>
      <c r="O36" s="10"/>
      <c r="P36" s="76"/>
    </row>
    <row r="37" spans="3:16" ht="15" customHeight="1" x14ac:dyDescent="0.4">
      <c r="C37" s="8" t="s">
        <v>201</v>
      </c>
      <c r="D37" s="9"/>
      <c r="E37" s="9"/>
      <c r="F37" s="9"/>
      <c r="G37" s="13"/>
      <c r="H37" s="16">
        <f>H36</f>
        <v>15194167</v>
      </c>
      <c r="I37" s="14"/>
      <c r="J37" s="13"/>
      <c r="K37" s="16">
        <f>K36</f>
        <v>11599627</v>
      </c>
      <c r="L37" s="15"/>
      <c r="M37" s="14"/>
      <c r="N37" s="12">
        <f>H37-K37</f>
        <v>3594540</v>
      </c>
      <c r="O37" s="15"/>
      <c r="P37" s="77"/>
    </row>
    <row r="38" spans="3:16" ht="15" customHeight="1" x14ac:dyDescent="0.4">
      <c r="C38" s="8" t="s">
        <v>202</v>
      </c>
      <c r="D38" s="9"/>
      <c r="E38" s="9"/>
      <c r="F38" s="9"/>
      <c r="G38" s="13"/>
      <c r="H38" s="16">
        <f>H33+H37</f>
        <v>21440964</v>
      </c>
      <c r="I38" s="14"/>
      <c r="J38" s="13"/>
      <c r="K38" s="16">
        <f>K33+K37</f>
        <v>15999627</v>
      </c>
      <c r="L38" s="15"/>
      <c r="M38" s="14"/>
      <c r="N38" s="31">
        <f>H38-K38</f>
        <v>5441337</v>
      </c>
      <c r="O38" s="15"/>
      <c r="P38" s="77"/>
    </row>
    <row r="39" spans="3:16" ht="15" customHeight="1" thickBot="1" x14ac:dyDescent="0.45">
      <c r="C39" s="19" t="s">
        <v>203</v>
      </c>
      <c r="D39" s="27"/>
      <c r="E39" s="27"/>
      <c r="F39" s="28"/>
      <c r="G39" s="69"/>
      <c r="H39" s="70">
        <f>H27+H38</f>
        <v>21634146</v>
      </c>
      <c r="I39" s="71"/>
      <c r="J39" s="69"/>
      <c r="K39" s="70">
        <f>K38+K27</f>
        <v>16044627</v>
      </c>
      <c r="L39" s="72"/>
      <c r="M39" s="71"/>
      <c r="N39" s="73">
        <f>H39-K39</f>
        <v>5589519</v>
      </c>
      <c r="O39" s="72"/>
      <c r="P39" s="80"/>
    </row>
    <row r="40" spans="3:16" ht="19.5" thickTop="1" x14ac:dyDescent="0.4">
      <c r="C40" s="6"/>
      <c r="D40" s="6"/>
      <c r="E40" s="6"/>
      <c r="F40" s="6"/>
      <c r="G40" s="9"/>
      <c r="H40" s="11"/>
      <c r="I40" s="9"/>
      <c r="J40" s="9"/>
      <c r="K40" s="11"/>
      <c r="L40" s="9"/>
      <c r="M40" s="9"/>
      <c r="N40" s="12"/>
      <c r="O40" s="9"/>
    </row>
    <row r="41" spans="3:16" x14ac:dyDescent="0.4">
      <c r="C41" s="9"/>
      <c r="D41" s="9"/>
      <c r="E41" s="9"/>
      <c r="F41" s="9"/>
      <c r="G41" s="9"/>
      <c r="H41" s="11"/>
      <c r="I41" s="9"/>
      <c r="J41" s="9"/>
      <c r="K41" s="11"/>
      <c r="L41" s="9"/>
      <c r="M41" s="9"/>
      <c r="N41" s="12"/>
      <c r="O41" s="9"/>
    </row>
    <row r="42" spans="3:16" x14ac:dyDescent="0.4">
      <c r="C42" s="9"/>
      <c r="D42" s="9"/>
      <c r="E42" s="9"/>
      <c r="F42" s="9"/>
      <c r="G42" s="9"/>
      <c r="H42" s="11"/>
      <c r="I42" s="9"/>
      <c r="J42" s="9"/>
      <c r="K42" s="11"/>
      <c r="L42" s="9"/>
      <c r="M42" s="9"/>
      <c r="N42" s="12"/>
      <c r="O42" s="9"/>
    </row>
    <row r="43" spans="3:16" x14ac:dyDescent="0.4">
      <c r="C43" s="9"/>
      <c r="D43" s="9"/>
      <c r="E43" s="9"/>
      <c r="F43" s="9"/>
      <c r="G43" s="9"/>
      <c r="H43" s="11"/>
      <c r="I43" s="9"/>
      <c r="J43" s="9"/>
      <c r="K43" s="11"/>
      <c r="L43" s="9"/>
      <c r="M43" s="9"/>
      <c r="N43" s="12"/>
      <c r="O43" s="9"/>
    </row>
    <row r="44" spans="3:16" x14ac:dyDescent="0.4">
      <c r="C44" s="9"/>
      <c r="D44" s="9"/>
      <c r="E44" s="9"/>
      <c r="F44" s="9"/>
      <c r="G44" s="9"/>
      <c r="H44" s="11"/>
      <c r="I44" s="9"/>
      <c r="J44" s="9"/>
      <c r="K44" s="11"/>
      <c r="L44" s="9"/>
      <c r="M44" s="9"/>
      <c r="N44" s="12"/>
      <c r="O44" s="9"/>
    </row>
    <row r="45" spans="3:16" x14ac:dyDescent="0.4">
      <c r="C45" s="9"/>
      <c r="D45" s="9"/>
      <c r="E45" s="9"/>
      <c r="F45" s="9"/>
      <c r="G45" s="9"/>
      <c r="H45" s="11"/>
      <c r="I45" s="9"/>
      <c r="J45" s="9"/>
      <c r="K45" s="11"/>
      <c r="L45" s="9"/>
      <c r="M45" s="9"/>
      <c r="N45" s="12"/>
      <c r="O45" s="9"/>
    </row>
    <row r="46" spans="3:16" x14ac:dyDescent="0.4">
      <c r="C46" s="9"/>
      <c r="D46" s="9"/>
      <c r="E46" s="9"/>
      <c r="F46" s="9"/>
      <c r="G46" s="9"/>
      <c r="H46" s="11"/>
      <c r="I46" s="9"/>
      <c r="J46" s="9"/>
      <c r="K46" s="11"/>
      <c r="L46" s="9"/>
      <c r="M46" s="9"/>
      <c r="N46" s="12"/>
      <c r="O46" s="9"/>
    </row>
    <row r="47" spans="3:16" x14ac:dyDescent="0.4">
      <c r="C47" s="9"/>
      <c r="D47" s="9"/>
      <c r="E47" s="9"/>
      <c r="F47" s="9"/>
      <c r="G47" s="9"/>
      <c r="H47" s="11"/>
      <c r="I47" s="9"/>
      <c r="J47" s="9"/>
      <c r="K47" s="11"/>
      <c r="L47" s="9"/>
      <c r="M47" s="9"/>
      <c r="N47" s="12"/>
      <c r="O47" s="9"/>
    </row>
    <row r="48" spans="3:16" x14ac:dyDescent="0.4">
      <c r="C48" s="9"/>
      <c r="D48" s="9"/>
      <c r="E48" s="9"/>
      <c r="F48" s="9"/>
      <c r="G48" s="9"/>
      <c r="H48" s="11"/>
      <c r="I48" s="9"/>
      <c r="J48" s="9"/>
      <c r="K48" s="11"/>
      <c r="L48" s="9"/>
      <c r="M48" s="9"/>
      <c r="N48" s="12"/>
      <c r="O48" s="9"/>
    </row>
    <row r="49" spans="3:15" x14ac:dyDescent="0.4">
      <c r="C49" s="9"/>
      <c r="D49" s="9"/>
      <c r="E49" s="9"/>
      <c r="F49" s="9"/>
      <c r="G49" s="9"/>
      <c r="H49" s="11"/>
      <c r="I49" s="9"/>
      <c r="J49" s="9"/>
      <c r="K49" s="11"/>
      <c r="L49" s="9"/>
      <c r="M49" s="9"/>
      <c r="N49" s="12"/>
      <c r="O49" s="9"/>
    </row>
    <row r="50" spans="3:15" x14ac:dyDescent="0.4">
      <c r="C50" s="9"/>
      <c r="D50" s="9"/>
      <c r="E50" s="9"/>
      <c r="F50" s="9"/>
      <c r="G50" s="9"/>
      <c r="H50" s="11"/>
      <c r="I50" s="9"/>
      <c r="J50" s="9"/>
      <c r="K50" s="11"/>
      <c r="L50" s="9"/>
      <c r="M50" s="9"/>
      <c r="N50" s="11"/>
      <c r="O50" s="9"/>
    </row>
    <row r="51" spans="3:15" x14ac:dyDescent="0.4">
      <c r="H51" s="68"/>
      <c r="K51" s="68"/>
      <c r="N51" s="68"/>
    </row>
    <row r="52" spans="3:15" x14ac:dyDescent="0.4">
      <c r="H52" s="68"/>
      <c r="K52" s="68"/>
      <c r="N52" s="68"/>
    </row>
    <row r="53" spans="3:15" x14ac:dyDescent="0.4">
      <c r="H53" s="68"/>
      <c r="N53" s="68"/>
    </row>
    <row r="54" spans="3:15" x14ac:dyDescent="0.4">
      <c r="H54" s="68"/>
      <c r="N54" s="68"/>
    </row>
    <row r="55" spans="3:15" x14ac:dyDescent="0.4">
      <c r="H55" s="68"/>
      <c r="N55" s="68"/>
    </row>
    <row r="56" spans="3:15" x14ac:dyDescent="0.4">
      <c r="H56" s="68"/>
      <c r="N56" s="68"/>
    </row>
    <row r="57" spans="3:15" x14ac:dyDescent="0.4">
      <c r="H57" s="68"/>
      <c r="N57" s="68"/>
    </row>
    <row r="58" spans="3:15" x14ac:dyDescent="0.4">
      <c r="H58" s="68"/>
      <c r="N58" s="68"/>
    </row>
    <row r="59" spans="3:15" x14ac:dyDescent="0.4">
      <c r="H59" s="68"/>
    </row>
    <row r="60" spans="3:15" x14ac:dyDescent="0.4">
      <c r="H60" s="68"/>
    </row>
    <row r="61" spans="3:15" x14ac:dyDescent="0.4">
      <c r="H61" s="68"/>
    </row>
    <row r="62" spans="3:15" x14ac:dyDescent="0.4">
      <c r="H62" s="68"/>
    </row>
    <row r="63" spans="3:15" x14ac:dyDescent="0.4">
      <c r="H63" s="68"/>
    </row>
    <row r="64" spans="3:15" x14ac:dyDescent="0.4">
      <c r="H64" s="68"/>
    </row>
    <row r="65" spans="8:8" x14ac:dyDescent="0.4">
      <c r="H65" s="68"/>
    </row>
    <row r="66" spans="8:8" x14ac:dyDescent="0.4">
      <c r="H66" s="68"/>
    </row>
  </sheetData>
  <mergeCells count="6">
    <mergeCell ref="F1:K1"/>
    <mergeCell ref="E2:M2"/>
    <mergeCell ref="C5:F5"/>
    <mergeCell ref="G5:I5"/>
    <mergeCell ref="J5:L5"/>
    <mergeCell ref="M5:O5"/>
  </mergeCells>
  <phoneticPr fontId="1"/>
  <pageMargins left="0.9055118110236221" right="0.70866141732283472" top="0.94488188976377963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65"/>
  <sheetViews>
    <sheetView tabSelected="1" workbookViewId="0">
      <selection activeCell="B39" sqref="B39"/>
    </sheetView>
  </sheetViews>
  <sheetFormatPr defaultRowHeight="18.75" x14ac:dyDescent="0.4"/>
  <cols>
    <col min="4" max="4" width="6.5" customWidth="1"/>
    <col min="5" max="5" width="8.5" customWidth="1"/>
    <col min="7" max="7" width="9.5" customWidth="1"/>
    <col min="8" max="8" width="9" hidden="1" customWidth="1"/>
    <col min="9" max="9" width="1.5" customWidth="1"/>
    <col min="12" max="12" width="3.125" customWidth="1"/>
    <col min="13" max="13" width="2" customWidth="1"/>
    <col min="15" max="15" width="2.625" customWidth="1"/>
  </cols>
  <sheetData>
    <row r="1" spans="3:15" ht="19.5" thickBot="1" x14ac:dyDescent="0.45">
      <c r="F1" s="167" t="s">
        <v>204</v>
      </c>
      <c r="G1" s="167"/>
      <c r="H1" s="167"/>
      <c r="I1" s="167"/>
      <c r="J1" s="167"/>
      <c r="K1" s="167"/>
    </row>
    <row r="2" spans="3:15" x14ac:dyDescent="0.4">
      <c r="E2" s="168" t="s">
        <v>245</v>
      </c>
      <c r="F2" s="168"/>
      <c r="G2" s="168"/>
      <c r="H2" s="168"/>
      <c r="I2" s="168"/>
      <c r="J2" s="168"/>
      <c r="K2" s="168"/>
      <c r="L2" s="168"/>
      <c r="M2" s="168"/>
      <c r="N2" s="2"/>
    </row>
    <row r="3" spans="3:15" x14ac:dyDescent="0.4">
      <c r="C3" s="4" t="s">
        <v>0</v>
      </c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</row>
    <row r="4" spans="3:15" x14ac:dyDescent="0.4">
      <c r="C4" s="4" t="s">
        <v>1</v>
      </c>
      <c r="D4" s="4"/>
      <c r="E4" s="4"/>
      <c r="F4" s="4"/>
      <c r="G4" s="2"/>
      <c r="H4" s="2"/>
      <c r="I4" s="2"/>
      <c r="J4" s="2"/>
      <c r="K4" s="2"/>
      <c r="L4" s="2"/>
      <c r="M4" s="2"/>
      <c r="N4" s="3" t="s">
        <v>12</v>
      </c>
      <c r="O4" s="2"/>
    </row>
    <row r="5" spans="3:15" ht="15" customHeight="1" x14ac:dyDescent="0.4">
      <c r="C5" s="163" t="s">
        <v>205</v>
      </c>
      <c r="D5" s="173"/>
      <c r="E5" s="174"/>
      <c r="F5" s="163" t="s">
        <v>206</v>
      </c>
      <c r="G5" s="173"/>
      <c r="H5" s="173"/>
      <c r="I5" s="163" t="s">
        <v>207</v>
      </c>
      <c r="J5" s="173"/>
      <c r="K5" s="173"/>
      <c r="L5" s="174"/>
      <c r="M5" s="163" t="s">
        <v>208</v>
      </c>
      <c r="N5" s="164"/>
      <c r="O5" s="165"/>
    </row>
    <row r="6" spans="3:15" ht="13.5" customHeight="1" x14ac:dyDescent="0.4">
      <c r="C6" s="5" t="s">
        <v>209</v>
      </c>
      <c r="D6" s="5"/>
      <c r="E6" s="6"/>
      <c r="F6" s="5"/>
      <c r="G6" s="6"/>
      <c r="H6" s="6"/>
      <c r="I6" s="5"/>
      <c r="J6" s="6"/>
      <c r="K6" s="6"/>
      <c r="L6" s="7"/>
      <c r="M6" s="6"/>
      <c r="N6" s="6"/>
      <c r="O6" s="7"/>
    </row>
    <row r="7" spans="3:15" ht="13.5" customHeight="1" x14ac:dyDescent="0.4">
      <c r="C7" s="8"/>
      <c r="D7" s="8" t="s">
        <v>210</v>
      </c>
      <c r="E7" s="9"/>
      <c r="F7" s="8" t="s">
        <v>211</v>
      </c>
      <c r="G7" s="66"/>
      <c r="H7" s="66"/>
      <c r="I7" s="81"/>
      <c r="J7" s="9"/>
      <c r="K7" s="9"/>
      <c r="L7" s="10"/>
      <c r="M7" s="9"/>
      <c r="N7" s="11">
        <f>N8+N9</f>
        <v>17123691</v>
      </c>
      <c r="O7" s="10"/>
    </row>
    <row r="8" spans="3:15" ht="13.5" customHeight="1" x14ac:dyDescent="0.4">
      <c r="C8" s="8"/>
      <c r="D8" s="8"/>
      <c r="E8" s="9"/>
      <c r="F8" s="8" t="s">
        <v>212</v>
      </c>
      <c r="G8" s="66"/>
      <c r="H8" s="66"/>
      <c r="I8" s="81"/>
      <c r="J8" s="9"/>
      <c r="K8" s="9"/>
      <c r="L8" s="10"/>
      <c r="M8" s="9"/>
      <c r="N8" s="143">
        <v>13876894</v>
      </c>
      <c r="O8" s="10"/>
    </row>
    <row r="9" spans="3:15" ht="13.5" customHeight="1" x14ac:dyDescent="0.4">
      <c r="C9" s="8"/>
      <c r="D9" s="8"/>
      <c r="E9" s="9"/>
      <c r="F9" s="22" t="s">
        <v>213</v>
      </c>
      <c r="G9" s="66"/>
      <c r="H9" s="79"/>
      <c r="I9" s="8"/>
      <c r="J9" s="9"/>
      <c r="K9" s="11"/>
      <c r="L9" s="10"/>
      <c r="M9" s="9"/>
      <c r="N9" s="12">
        <v>3246797</v>
      </c>
      <c r="O9" s="10"/>
    </row>
    <row r="10" spans="3:15" ht="13.5" customHeight="1" x14ac:dyDescent="0.4">
      <c r="C10" s="5" t="s">
        <v>209</v>
      </c>
      <c r="D10" s="5"/>
      <c r="E10" s="7"/>
      <c r="F10" s="6"/>
      <c r="G10" s="6"/>
      <c r="H10" s="18"/>
      <c r="I10" s="6"/>
      <c r="J10" s="6"/>
      <c r="K10" s="18"/>
      <c r="L10" s="7"/>
      <c r="M10" s="6"/>
      <c r="N10" s="38"/>
      <c r="O10" s="7"/>
    </row>
    <row r="11" spans="3:15" ht="13.5" customHeight="1" x14ac:dyDescent="0.4">
      <c r="C11" s="8"/>
      <c r="D11" s="8" t="s">
        <v>214</v>
      </c>
      <c r="E11" s="10"/>
      <c r="F11" s="9" t="s">
        <v>253</v>
      </c>
      <c r="G11" s="9"/>
      <c r="H11" s="11"/>
      <c r="I11" s="9"/>
      <c r="J11" s="9"/>
      <c r="K11" s="11"/>
      <c r="L11" s="10"/>
      <c r="M11" s="9"/>
      <c r="N11" s="12">
        <v>179000</v>
      </c>
      <c r="O11" s="10"/>
    </row>
    <row r="12" spans="3:15" s="112" customFormat="1" ht="13.5" customHeight="1" x14ac:dyDescent="0.4">
      <c r="C12" s="114"/>
      <c r="D12" s="114" t="s">
        <v>284</v>
      </c>
      <c r="E12" s="10"/>
      <c r="F12" s="115" t="s">
        <v>264</v>
      </c>
      <c r="G12" s="115"/>
      <c r="H12" s="111"/>
      <c r="I12" s="115"/>
      <c r="J12" s="115"/>
      <c r="K12" s="111"/>
      <c r="L12" s="10"/>
      <c r="M12" s="115"/>
      <c r="N12" s="113">
        <v>342814</v>
      </c>
      <c r="O12" s="10"/>
    </row>
    <row r="13" spans="3:15" ht="13.5" customHeight="1" x14ac:dyDescent="0.4">
      <c r="C13" s="8"/>
      <c r="D13" s="8" t="s">
        <v>284</v>
      </c>
      <c r="E13" s="10"/>
      <c r="F13" s="9" t="s">
        <v>254</v>
      </c>
      <c r="G13" s="9"/>
      <c r="H13" s="11"/>
      <c r="I13" s="9"/>
      <c r="J13" s="9"/>
      <c r="K13" s="11"/>
      <c r="L13" s="10"/>
      <c r="M13" s="9"/>
      <c r="N13" s="12">
        <v>24000</v>
      </c>
      <c r="O13" s="10"/>
    </row>
    <row r="14" spans="3:15" s="136" customFormat="1" ht="13.5" customHeight="1" x14ac:dyDescent="0.4">
      <c r="C14" s="138"/>
      <c r="D14" s="138"/>
      <c r="E14" s="10"/>
      <c r="F14" s="139" t="s">
        <v>285</v>
      </c>
      <c r="G14" s="139"/>
      <c r="H14" s="135"/>
      <c r="I14" s="139"/>
      <c r="J14" s="139"/>
      <c r="K14" s="135"/>
      <c r="L14" s="10"/>
      <c r="M14" s="139"/>
      <c r="N14" s="137">
        <f>SUM(N11:N13)</f>
        <v>545814</v>
      </c>
      <c r="O14" s="10"/>
    </row>
    <row r="15" spans="3:15" s="99" customFormat="1" ht="13.5" customHeight="1" x14ac:dyDescent="0.4">
      <c r="C15" s="101"/>
      <c r="D15" s="101" t="s">
        <v>255</v>
      </c>
      <c r="E15" s="10"/>
      <c r="F15" s="103" t="s">
        <v>256</v>
      </c>
      <c r="G15" s="103"/>
      <c r="H15" s="98"/>
      <c r="I15" s="103"/>
      <c r="J15" s="103"/>
      <c r="K15" s="98"/>
      <c r="L15" s="10"/>
      <c r="M15" s="103"/>
      <c r="N15" s="100">
        <v>529200</v>
      </c>
      <c r="O15" s="10"/>
    </row>
    <row r="16" spans="3:15" s="99" customFormat="1" ht="13.5" customHeight="1" x14ac:dyDescent="0.4">
      <c r="C16" s="101"/>
      <c r="D16" s="101"/>
      <c r="E16" s="10"/>
      <c r="F16" s="103" t="s">
        <v>257</v>
      </c>
      <c r="G16" s="103"/>
      <c r="H16" s="98"/>
      <c r="I16" s="103"/>
      <c r="J16" s="103"/>
      <c r="K16" s="98"/>
      <c r="L16" s="10"/>
      <c r="M16" s="103"/>
      <c r="N16" s="100">
        <v>97165</v>
      </c>
      <c r="O16" s="10"/>
    </row>
    <row r="17" spans="3:15" s="99" customFormat="1" ht="13.5" customHeight="1" x14ac:dyDescent="0.4">
      <c r="C17" s="101"/>
      <c r="D17" s="129"/>
      <c r="E17" s="10"/>
      <c r="F17" s="103" t="s">
        <v>258</v>
      </c>
      <c r="G17" s="103"/>
      <c r="H17" s="98"/>
      <c r="I17" s="103"/>
      <c r="J17" s="103"/>
      <c r="K17" s="98"/>
      <c r="L17" s="10"/>
      <c r="M17" s="103"/>
      <c r="N17" s="100">
        <v>152143</v>
      </c>
      <c r="O17" s="10"/>
    </row>
    <row r="18" spans="3:15" s="127" customFormat="1" ht="13.5" customHeight="1" x14ac:dyDescent="0.4">
      <c r="C18" s="129"/>
      <c r="D18" s="129"/>
      <c r="E18" s="10"/>
      <c r="F18" s="130" t="s">
        <v>265</v>
      </c>
      <c r="G18" s="130"/>
      <c r="H18" s="126"/>
      <c r="I18" s="130"/>
      <c r="J18" s="130"/>
      <c r="K18" s="126"/>
      <c r="L18" s="10"/>
      <c r="M18" s="130"/>
      <c r="N18" s="128">
        <v>92520</v>
      </c>
      <c r="O18" s="10"/>
    </row>
    <row r="19" spans="3:15" s="127" customFormat="1" ht="13.5" customHeight="1" x14ac:dyDescent="0.4">
      <c r="C19" s="129"/>
      <c r="D19" s="129"/>
      <c r="E19" s="10"/>
      <c r="F19" s="130" t="s">
        <v>266</v>
      </c>
      <c r="G19" s="130"/>
      <c r="H19" s="126"/>
      <c r="I19" s="130"/>
      <c r="J19" s="130"/>
      <c r="K19" s="126"/>
      <c r="L19" s="10"/>
      <c r="M19" s="130"/>
      <c r="N19" s="128">
        <v>45380</v>
      </c>
      <c r="O19" s="10"/>
    </row>
    <row r="20" spans="3:15" s="127" customFormat="1" ht="13.5" customHeight="1" x14ac:dyDescent="0.4">
      <c r="C20" s="129"/>
      <c r="D20" s="129"/>
      <c r="E20" s="10"/>
      <c r="F20" s="130" t="s">
        <v>267</v>
      </c>
      <c r="G20" s="130"/>
      <c r="H20" s="126"/>
      <c r="I20" s="130"/>
      <c r="J20" s="130"/>
      <c r="K20" s="126"/>
      <c r="L20" s="10"/>
      <c r="M20" s="130"/>
      <c r="N20" s="128">
        <v>47680</v>
      </c>
      <c r="O20" s="10"/>
    </row>
    <row r="21" spans="3:15" s="136" customFormat="1" ht="13.5" customHeight="1" x14ac:dyDescent="0.4">
      <c r="C21" s="138"/>
      <c r="D21" s="138"/>
      <c r="E21" s="10"/>
      <c r="F21" s="139" t="s">
        <v>285</v>
      </c>
      <c r="G21" s="139"/>
      <c r="H21" s="135"/>
      <c r="I21" s="139"/>
      <c r="J21" s="139"/>
      <c r="K21" s="135"/>
      <c r="L21" s="10"/>
      <c r="M21" s="139"/>
      <c r="N21" s="137">
        <f>SUM(N15:N20)</f>
        <v>964088</v>
      </c>
      <c r="O21" s="10"/>
    </row>
    <row r="22" spans="3:15" s="127" customFormat="1" ht="13.5" customHeight="1" x14ac:dyDescent="0.4">
      <c r="C22" s="129"/>
      <c r="D22" s="169" t="s">
        <v>268</v>
      </c>
      <c r="E22" s="170"/>
      <c r="F22" s="130"/>
      <c r="G22" s="130"/>
      <c r="H22" s="126"/>
      <c r="I22" s="130"/>
      <c r="J22" s="130"/>
      <c r="K22" s="126"/>
      <c r="L22" s="10"/>
      <c r="M22" s="130"/>
      <c r="N22" s="128">
        <f>N14+N21</f>
        <v>1509902</v>
      </c>
      <c r="O22" s="10"/>
    </row>
    <row r="23" spans="3:15" ht="13.5" customHeight="1" x14ac:dyDescent="0.4">
      <c r="C23" s="13" t="s">
        <v>215</v>
      </c>
      <c r="D23" s="14"/>
      <c r="E23" s="14"/>
      <c r="F23" s="13"/>
      <c r="G23" s="14"/>
      <c r="H23" s="16"/>
      <c r="I23" s="14"/>
      <c r="J23" s="14"/>
      <c r="K23" s="16"/>
      <c r="L23" s="15"/>
      <c r="M23" s="14"/>
      <c r="N23" s="16">
        <f>N7+N22</f>
        <v>18633593</v>
      </c>
      <c r="O23" s="15"/>
    </row>
    <row r="24" spans="3:15" ht="13.5" customHeight="1" x14ac:dyDescent="0.4">
      <c r="C24" s="8" t="s">
        <v>216</v>
      </c>
      <c r="D24" s="5"/>
      <c r="E24" s="9"/>
      <c r="F24" s="8"/>
      <c r="G24" s="9"/>
      <c r="H24" s="11"/>
      <c r="I24" s="9"/>
      <c r="J24" s="9"/>
      <c r="K24" s="11"/>
      <c r="L24" s="10"/>
      <c r="M24" s="9"/>
      <c r="N24" s="11"/>
      <c r="O24" s="10"/>
    </row>
    <row r="25" spans="3:15" ht="13.5" customHeight="1" x14ac:dyDescent="0.4">
      <c r="C25" s="8" t="s">
        <v>217</v>
      </c>
      <c r="D25" s="8"/>
      <c r="E25" s="9"/>
      <c r="F25" s="8"/>
      <c r="G25" s="9"/>
      <c r="H25" s="11"/>
      <c r="I25" s="9"/>
      <c r="J25" s="9"/>
      <c r="K25" s="11"/>
      <c r="L25" s="10"/>
      <c r="M25" s="9"/>
      <c r="N25" s="11"/>
      <c r="O25" s="10"/>
    </row>
    <row r="26" spans="3:15" ht="13.5" customHeight="1" x14ac:dyDescent="0.4">
      <c r="C26" s="8"/>
      <c r="D26" s="8" t="s">
        <v>218</v>
      </c>
      <c r="E26" s="9"/>
      <c r="F26" s="8"/>
      <c r="G26" s="9"/>
      <c r="H26" s="11"/>
      <c r="I26" s="9"/>
      <c r="J26" s="9"/>
      <c r="K26" s="11"/>
      <c r="L26" s="10"/>
      <c r="M26" s="9"/>
      <c r="N26" s="11">
        <v>3000553</v>
      </c>
      <c r="O26" s="10"/>
    </row>
    <row r="27" spans="3:15" ht="13.5" customHeight="1" x14ac:dyDescent="0.4">
      <c r="C27" s="8"/>
      <c r="D27" s="8" t="s">
        <v>219</v>
      </c>
      <c r="E27" s="9"/>
      <c r="F27" s="8"/>
      <c r="G27" s="9"/>
      <c r="H27" s="11"/>
      <c r="I27" s="9"/>
      <c r="J27" s="9"/>
      <c r="K27" s="11"/>
      <c r="L27" s="10"/>
      <c r="M27" s="9"/>
      <c r="N27" s="12"/>
      <c r="O27" s="10"/>
    </row>
    <row r="28" spans="3:15" ht="13.5" customHeight="1" x14ac:dyDescent="0.4">
      <c r="C28" s="13" t="s">
        <v>220</v>
      </c>
      <c r="D28" s="14"/>
      <c r="E28" s="14"/>
      <c r="F28" s="13"/>
      <c r="G28" s="14"/>
      <c r="H28" s="16"/>
      <c r="I28" s="14"/>
      <c r="J28" s="14"/>
      <c r="K28" s="16"/>
      <c r="L28" s="15"/>
      <c r="M28" s="14"/>
      <c r="N28" s="16">
        <f>N26</f>
        <v>3000553</v>
      </c>
      <c r="O28" s="15"/>
    </row>
    <row r="29" spans="3:15" ht="13.5" customHeight="1" x14ac:dyDescent="0.4">
      <c r="C29" s="13" t="s">
        <v>221</v>
      </c>
      <c r="D29" s="14"/>
      <c r="E29" s="14"/>
      <c r="F29" s="14"/>
      <c r="G29" s="14"/>
      <c r="H29" s="16"/>
      <c r="I29" s="14"/>
      <c r="J29" s="14"/>
      <c r="K29" s="16"/>
      <c r="L29" s="15"/>
      <c r="M29" s="14"/>
      <c r="N29" s="31">
        <f>N23+N28</f>
        <v>21634146</v>
      </c>
      <c r="O29" s="15"/>
    </row>
    <row r="30" spans="3:15" ht="13.5" customHeight="1" x14ac:dyDescent="0.4">
      <c r="C30" s="5" t="s">
        <v>222</v>
      </c>
      <c r="D30" s="5"/>
      <c r="E30" s="7"/>
      <c r="F30" s="5"/>
      <c r="G30" s="6"/>
      <c r="H30" s="18"/>
      <c r="I30" s="6"/>
      <c r="J30" s="6"/>
      <c r="K30" s="18"/>
      <c r="L30" s="7"/>
      <c r="M30" s="5"/>
      <c r="N30" s="38"/>
      <c r="O30" s="7"/>
    </row>
    <row r="31" spans="3:15" ht="13.5" customHeight="1" x14ac:dyDescent="0.4">
      <c r="C31" s="8"/>
      <c r="D31" s="101" t="s">
        <v>223</v>
      </c>
      <c r="E31" s="10"/>
      <c r="F31" s="9" t="s">
        <v>259</v>
      </c>
      <c r="G31" s="9"/>
      <c r="H31" s="11"/>
      <c r="I31" s="9"/>
      <c r="J31" s="97"/>
      <c r="K31" s="110"/>
      <c r="L31" s="10"/>
      <c r="M31" s="9"/>
      <c r="N31" s="12">
        <v>40000</v>
      </c>
      <c r="O31" s="10"/>
    </row>
    <row r="32" spans="3:15" s="99" customFormat="1" ht="13.5" customHeight="1" x14ac:dyDescent="0.4">
      <c r="C32" s="101"/>
      <c r="D32" s="101"/>
      <c r="E32" s="10"/>
      <c r="F32" s="103" t="s">
        <v>260</v>
      </c>
      <c r="G32" s="103"/>
      <c r="H32" s="98"/>
      <c r="I32" s="103"/>
      <c r="J32" s="97"/>
      <c r="K32" s="110"/>
      <c r="L32" s="10"/>
      <c r="M32" s="103"/>
      <c r="N32" s="100">
        <v>144000</v>
      </c>
      <c r="O32" s="10"/>
    </row>
    <row r="33" spans="3:15" s="99" customFormat="1" ht="13.5" customHeight="1" x14ac:dyDescent="0.4">
      <c r="C33" s="101"/>
      <c r="D33" s="107"/>
      <c r="E33" s="10"/>
      <c r="F33" s="103" t="s">
        <v>261</v>
      </c>
      <c r="G33" s="103"/>
      <c r="H33" s="98"/>
      <c r="I33" s="103"/>
      <c r="J33" s="97"/>
      <c r="K33" s="110"/>
      <c r="L33" s="10"/>
      <c r="M33" s="103"/>
      <c r="N33" s="100">
        <v>5000</v>
      </c>
      <c r="O33" s="10"/>
    </row>
    <row r="34" spans="3:15" s="136" customFormat="1" ht="13.5" customHeight="1" x14ac:dyDescent="0.4">
      <c r="C34" s="138"/>
      <c r="D34" s="138"/>
      <c r="E34" s="10"/>
      <c r="F34" s="139" t="s">
        <v>285</v>
      </c>
      <c r="G34" s="139"/>
      <c r="H34" s="135"/>
      <c r="I34" s="139"/>
      <c r="J34" s="97"/>
      <c r="K34" s="110"/>
      <c r="L34" s="10"/>
      <c r="M34" s="139"/>
      <c r="N34" s="137">
        <f>SUM(N31:N33)</f>
        <v>189000</v>
      </c>
      <c r="O34" s="10"/>
    </row>
    <row r="35" spans="3:15" s="104" customFormat="1" ht="13.5" customHeight="1" x14ac:dyDescent="0.4">
      <c r="C35" s="107"/>
      <c r="D35" s="171" t="s">
        <v>262</v>
      </c>
      <c r="E35" s="172"/>
      <c r="F35" s="108" t="s">
        <v>263</v>
      </c>
      <c r="G35" s="108"/>
      <c r="H35" s="105"/>
      <c r="I35" s="108"/>
      <c r="J35" s="27"/>
      <c r="K35" s="26"/>
      <c r="L35" s="28"/>
      <c r="M35" s="108"/>
      <c r="N35" s="106">
        <v>4182</v>
      </c>
      <c r="O35" s="10"/>
    </row>
    <row r="36" spans="3:15" ht="13.5" customHeight="1" x14ac:dyDescent="0.4">
      <c r="C36" s="13" t="s">
        <v>224</v>
      </c>
      <c r="D36" s="14"/>
      <c r="E36" s="14"/>
      <c r="F36" s="14"/>
      <c r="G36" s="14"/>
      <c r="H36" s="16"/>
      <c r="I36" s="14"/>
      <c r="J36" s="14"/>
      <c r="K36" s="16"/>
      <c r="L36" s="15"/>
      <c r="M36" s="14"/>
      <c r="N36" s="31">
        <f>N31+N32+N33+N35</f>
        <v>193182</v>
      </c>
      <c r="O36" s="15"/>
    </row>
    <row r="37" spans="3:15" ht="13.5" customHeight="1" x14ac:dyDescent="0.4">
      <c r="C37" s="13" t="s">
        <v>225</v>
      </c>
      <c r="D37" s="14"/>
      <c r="E37" s="14"/>
      <c r="F37" s="14"/>
      <c r="G37" s="14"/>
      <c r="H37" s="16"/>
      <c r="I37" s="14"/>
      <c r="J37" s="14"/>
      <c r="K37" s="16"/>
      <c r="L37" s="15"/>
      <c r="M37" s="14"/>
      <c r="N37" s="31">
        <f>N29-N36</f>
        <v>21440964</v>
      </c>
      <c r="O37" s="15"/>
    </row>
    <row r="38" spans="3:15" x14ac:dyDescent="0.4">
      <c r="C38" s="9"/>
      <c r="D38" s="9"/>
      <c r="E38" s="9"/>
      <c r="F38" s="9"/>
      <c r="G38" s="9"/>
      <c r="H38" s="11"/>
      <c r="I38" s="9"/>
      <c r="J38" s="9"/>
      <c r="K38" s="11"/>
      <c r="L38" s="9"/>
      <c r="M38" s="9"/>
      <c r="N38" s="12"/>
      <c r="O38" s="9"/>
    </row>
    <row r="39" spans="3:15" x14ac:dyDescent="0.4">
      <c r="C39" s="9"/>
      <c r="D39" s="9"/>
      <c r="E39" s="9"/>
      <c r="F39" s="9"/>
      <c r="G39" s="9"/>
      <c r="H39" s="11"/>
      <c r="I39" s="9"/>
      <c r="J39" s="9"/>
      <c r="K39" s="11"/>
      <c r="L39" s="9"/>
      <c r="M39" s="9"/>
      <c r="N39" s="12"/>
      <c r="O39" s="9"/>
    </row>
    <row r="40" spans="3:15" x14ac:dyDescent="0.4">
      <c r="C40" s="9"/>
      <c r="D40" s="9"/>
      <c r="E40" s="9"/>
      <c r="F40" s="9"/>
      <c r="G40" s="9"/>
      <c r="H40" s="11"/>
      <c r="I40" s="9"/>
      <c r="J40" s="9"/>
      <c r="K40" s="11"/>
      <c r="L40" s="9"/>
      <c r="M40" s="9"/>
      <c r="N40" s="12"/>
      <c r="O40" s="9"/>
    </row>
    <row r="41" spans="3:15" x14ac:dyDescent="0.4">
      <c r="C41" s="9"/>
      <c r="D41" s="9"/>
      <c r="E41" s="9"/>
      <c r="F41" s="9"/>
      <c r="G41" s="9"/>
      <c r="H41" s="11"/>
      <c r="I41" s="9"/>
      <c r="J41" s="9"/>
      <c r="K41" s="11"/>
      <c r="L41" s="9"/>
      <c r="M41" s="9"/>
      <c r="N41" s="12"/>
      <c r="O41" s="9"/>
    </row>
    <row r="42" spans="3:15" x14ac:dyDescent="0.4">
      <c r="C42" s="9"/>
      <c r="D42" s="9"/>
      <c r="E42" s="9"/>
      <c r="F42" s="9"/>
      <c r="G42" s="9"/>
      <c r="H42" s="11"/>
      <c r="I42" s="9"/>
      <c r="J42" s="9"/>
      <c r="K42" s="11"/>
      <c r="L42" s="9"/>
      <c r="M42" s="9"/>
      <c r="N42" s="12"/>
      <c r="O42" s="9"/>
    </row>
    <row r="43" spans="3:15" x14ac:dyDescent="0.4">
      <c r="C43" s="9"/>
      <c r="D43" s="9"/>
      <c r="E43" s="9"/>
      <c r="F43" s="9"/>
      <c r="G43" s="9"/>
      <c r="H43" s="11"/>
      <c r="I43" s="9"/>
      <c r="J43" s="9"/>
      <c r="K43" s="11"/>
      <c r="L43" s="9"/>
      <c r="M43" s="9"/>
      <c r="N43" s="12"/>
      <c r="O43" s="9"/>
    </row>
    <row r="44" spans="3:15" x14ac:dyDescent="0.4">
      <c r="C44" s="9"/>
      <c r="D44" s="9"/>
      <c r="E44" s="9"/>
      <c r="F44" s="9"/>
      <c r="G44" s="9"/>
      <c r="H44" s="11"/>
      <c r="I44" s="9"/>
      <c r="J44" s="9"/>
      <c r="K44" s="11"/>
      <c r="L44" s="9"/>
      <c r="M44" s="9"/>
      <c r="N44" s="12"/>
      <c r="O44" s="9"/>
    </row>
    <row r="45" spans="3:15" x14ac:dyDescent="0.4">
      <c r="C45" s="9"/>
      <c r="D45" s="9"/>
      <c r="E45" s="9"/>
      <c r="F45" s="9"/>
      <c r="G45" s="9"/>
      <c r="H45" s="11"/>
      <c r="I45" s="9"/>
      <c r="J45" s="9"/>
      <c r="K45" s="11"/>
      <c r="L45" s="9"/>
      <c r="M45" s="9"/>
      <c r="N45" s="12"/>
      <c r="O45" s="9"/>
    </row>
    <row r="46" spans="3:15" x14ac:dyDescent="0.4">
      <c r="C46" s="9"/>
      <c r="D46" s="9"/>
      <c r="E46" s="9"/>
      <c r="F46" s="9"/>
      <c r="G46" s="9"/>
      <c r="H46" s="11"/>
      <c r="I46" s="9"/>
      <c r="J46" s="9"/>
      <c r="K46" s="11"/>
      <c r="L46" s="9"/>
      <c r="M46" s="9"/>
      <c r="N46" s="12"/>
      <c r="O46" s="9"/>
    </row>
    <row r="47" spans="3:15" x14ac:dyDescent="0.4">
      <c r="C47" s="9"/>
      <c r="D47" s="9"/>
      <c r="E47" s="9"/>
      <c r="F47" s="9"/>
      <c r="G47" s="9"/>
      <c r="H47" s="11"/>
      <c r="I47" s="9"/>
      <c r="J47" s="9"/>
      <c r="K47" s="11"/>
      <c r="L47" s="9"/>
      <c r="M47" s="9"/>
      <c r="N47" s="12"/>
      <c r="O47" s="9"/>
    </row>
    <row r="48" spans="3:15" x14ac:dyDescent="0.4">
      <c r="C48" s="9"/>
      <c r="D48" s="9"/>
      <c r="E48" s="9"/>
      <c r="F48" s="9"/>
      <c r="G48" s="9"/>
      <c r="H48" s="11"/>
      <c r="I48" s="9"/>
      <c r="J48" s="9"/>
      <c r="K48" s="11"/>
      <c r="L48" s="9"/>
      <c r="M48" s="9"/>
      <c r="N48" s="12"/>
      <c r="O48" s="9"/>
    </row>
    <row r="49" spans="3:15" x14ac:dyDescent="0.4">
      <c r="C49" s="9"/>
      <c r="D49" s="9"/>
      <c r="E49" s="9"/>
      <c r="F49" s="9"/>
      <c r="G49" s="9"/>
      <c r="H49" s="11"/>
      <c r="I49" s="9"/>
      <c r="J49" s="9"/>
      <c r="K49" s="11"/>
      <c r="L49" s="9"/>
      <c r="M49" s="9"/>
      <c r="N49" s="11"/>
      <c r="O49" s="9"/>
    </row>
    <row r="50" spans="3:15" x14ac:dyDescent="0.4">
      <c r="H50" s="68"/>
      <c r="K50" s="68"/>
      <c r="N50" s="68"/>
    </row>
    <row r="51" spans="3:15" x14ac:dyDescent="0.4">
      <c r="H51" s="68"/>
      <c r="K51" s="68"/>
      <c r="N51" s="68"/>
    </row>
    <row r="52" spans="3:15" x14ac:dyDescent="0.4">
      <c r="H52" s="68"/>
      <c r="N52" s="68"/>
    </row>
    <row r="53" spans="3:15" x14ac:dyDescent="0.4">
      <c r="H53" s="68"/>
      <c r="N53" s="68"/>
    </row>
    <row r="54" spans="3:15" x14ac:dyDescent="0.4">
      <c r="H54" s="68"/>
      <c r="N54" s="68"/>
    </row>
    <row r="55" spans="3:15" x14ac:dyDescent="0.4">
      <c r="H55" s="68"/>
      <c r="N55" s="68"/>
    </row>
    <row r="56" spans="3:15" x14ac:dyDescent="0.4">
      <c r="H56" s="68"/>
      <c r="N56" s="68"/>
    </row>
    <row r="57" spans="3:15" x14ac:dyDescent="0.4">
      <c r="H57" s="68"/>
      <c r="N57" s="68"/>
    </row>
    <row r="58" spans="3:15" x14ac:dyDescent="0.4">
      <c r="H58" s="68"/>
    </row>
    <row r="59" spans="3:15" x14ac:dyDescent="0.4">
      <c r="H59" s="68"/>
    </row>
    <row r="60" spans="3:15" x14ac:dyDescent="0.4">
      <c r="H60" s="68"/>
    </row>
    <row r="61" spans="3:15" x14ac:dyDescent="0.4">
      <c r="H61" s="68"/>
    </row>
    <row r="62" spans="3:15" x14ac:dyDescent="0.4">
      <c r="H62" s="68"/>
    </row>
    <row r="63" spans="3:15" x14ac:dyDescent="0.4">
      <c r="H63" s="68"/>
    </row>
    <row r="64" spans="3:15" x14ac:dyDescent="0.4">
      <c r="H64" s="68"/>
    </row>
    <row r="65" spans="8:8" x14ac:dyDescent="0.4">
      <c r="H65" s="68"/>
    </row>
  </sheetData>
  <mergeCells count="8">
    <mergeCell ref="D22:E22"/>
    <mergeCell ref="D35:E35"/>
    <mergeCell ref="F1:K1"/>
    <mergeCell ref="E2:M2"/>
    <mergeCell ref="M5:O5"/>
    <mergeCell ref="C5:E5"/>
    <mergeCell ref="I5:L5"/>
    <mergeCell ref="F5:H5"/>
  </mergeCells>
  <phoneticPr fontId="1"/>
  <pageMargins left="0.70866141732283472" right="0.70866141732283472" top="0.74803149606299213" bottom="0.15748031496062992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収益の部</vt:lpstr>
      <vt:lpstr>費用</vt:lpstr>
      <vt:lpstr>管理費</vt:lpstr>
      <vt:lpstr>貸借対照表</vt:lpstr>
      <vt:lpstr>財産目録</vt:lpstr>
      <vt:lpstr>管理費!Print_Area</vt:lpstr>
      <vt:lpstr>財産目録!Print_Area</vt:lpstr>
      <vt:lpstr>収益の部!Print_Area</vt:lpstr>
      <vt:lpstr>貸借対照表!Print_Area</vt:lpstr>
      <vt:lpstr>費用!Print_Area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NBBA</dc:creator>
  <cp:lastModifiedBy>新潟県バスケットボール協会広報委員会</cp:lastModifiedBy>
  <cp:lastPrinted>2019-06-01T03:51:08Z</cp:lastPrinted>
  <dcterms:created xsi:type="dcterms:W3CDTF">2017-05-26T07:57:36Z</dcterms:created>
  <dcterms:modified xsi:type="dcterms:W3CDTF">2019-07-18T14:07:46Z</dcterms:modified>
</cp:coreProperties>
</file>